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8_{DE597279-29D1-4908-BA11-E4AE898434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66" i="2" l="1"/>
  <c r="L66" i="2"/>
  <c r="M66" i="2"/>
  <c r="N66" i="2"/>
  <c r="K67" i="2"/>
  <c r="L67" i="2"/>
  <c r="M67" i="2"/>
  <c r="N67" i="2"/>
  <c r="C66" i="2"/>
  <c r="C67" i="2"/>
  <c r="N2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N26" i="2"/>
  <c r="N27" i="2"/>
  <c r="N28" i="2"/>
  <c r="N29" i="2"/>
  <c r="N32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3" i="2"/>
  <c r="N55" i="2"/>
  <c r="N56" i="2"/>
  <c r="N57" i="2"/>
  <c r="N58" i="2"/>
  <c r="N59" i="2"/>
  <c r="N60" i="2"/>
  <c r="N61" i="2"/>
  <c r="N62" i="2"/>
  <c r="N63" i="2"/>
  <c r="N64" i="2"/>
  <c r="N65" i="2"/>
  <c r="K64" i="2"/>
  <c r="L64" i="2"/>
  <c r="M64" i="2"/>
  <c r="K65" i="2"/>
  <c r="L65" i="2"/>
  <c r="M65" i="2"/>
  <c r="C63" i="2"/>
  <c r="C64" i="2"/>
  <c r="C65" i="2"/>
  <c r="C62" i="2"/>
  <c r="C60" i="2"/>
  <c r="C61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<sst xmlns="http://schemas.openxmlformats.org/spreadsheetml/2006/main" count="4838" uniqueCount="1687">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</sst>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43" fontId="1" fillId="0" borderId="5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C9" sqref="C9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4.886718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1730462.4</v>
      </c>
      <c r="E2" s="19">
        <v>-44572.49</v>
      </c>
      <c r="F2" s="19">
        <v>1685889.91</v>
      </c>
      <c r="G2" s="19">
        <v>1521154.77</v>
      </c>
      <c r="H2" s="19">
        <v>1521129.07</v>
      </c>
      <c r="I2" s="19">
        <v>1521129.07</v>
      </c>
      <c r="J2" s="19">
        <v>1518344.16</v>
      </c>
      <c r="K2" s="20">
        <f>+F2-H2</f>
        <v>164760.83999999985</v>
      </c>
      <c r="L2" s="20">
        <f>+F2-H2</f>
        <v>164760.83999999985</v>
      </c>
      <c r="M2" s="20">
        <f>+I2-J2</f>
        <v>2784.910000000149</v>
      </c>
      <c r="N2" s="21">
        <f>+I2/F2</f>
        <v>0.90227070046347224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144205.20000000001</v>
      </c>
      <c r="E3" s="19">
        <v>-6171.95</v>
      </c>
      <c r="F3" s="19">
        <v>138033.25</v>
      </c>
      <c r="G3" s="19">
        <v>124384.74</v>
      </c>
      <c r="H3" s="19">
        <v>124384.74</v>
      </c>
      <c r="I3" s="19">
        <v>124384.74</v>
      </c>
      <c r="J3" s="19">
        <v>63322.67</v>
      </c>
      <c r="K3" s="20">
        <f t="shared" ref="K3:K63" si="0">+F3-H3</f>
        <v>13648.509999999995</v>
      </c>
      <c r="L3" s="20">
        <f t="shared" ref="L3:L63" si="1">+F3-H3</f>
        <v>13648.509999999995</v>
      </c>
      <c r="M3" s="20">
        <f t="shared" ref="M3:M63" si="2">+I3-J3</f>
        <v>61062.070000000007</v>
      </c>
      <c r="N3" s="21">
        <f t="shared" ref="N3:N65" si="3">+I3/F3</f>
        <v>0.90112157759090661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37400</v>
      </c>
      <c r="E4" s="24">
        <v>9069.11</v>
      </c>
      <c r="F4" s="24">
        <v>46469.11</v>
      </c>
      <c r="G4" s="24">
        <v>42067.86</v>
      </c>
      <c r="H4" s="24">
        <v>42057.46</v>
      </c>
      <c r="I4" s="24">
        <v>42047.06</v>
      </c>
      <c r="J4" s="24">
        <v>24785.63</v>
      </c>
      <c r="K4" s="20">
        <f t="shared" si="0"/>
        <v>4411.6500000000015</v>
      </c>
      <c r="L4" s="20">
        <f t="shared" si="1"/>
        <v>4411.6500000000015</v>
      </c>
      <c r="M4" s="20">
        <f t="shared" si="2"/>
        <v>17261.429999999997</v>
      </c>
      <c r="N4" s="21">
        <f t="shared" si="3"/>
        <v>0.90483893493979117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6000</v>
      </c>
      <c r="E5" s="24">
        <v>-3828.13</v>
      </c>
      <c r="F5" s="24">
        <v>2171.87</v>
      </c>
      <c r="G5" s="24">
        <v>1906.64</v>
      </c>
      <c r="H5" s="24">
        <v>1906.64</v>
      </c>
      <c r="I5" s="24">
        <v>1906.64</v>
      </c>
      <c r="J5" s="24">
        <v>1609.58</v>
      </c>
      <c r="K5" s="20">
        <f t="shared" si="0"/>
        <v>265.22999999999979</v>
      </c>
      <c r="L5" s="20">
        <f t="shared" si="1"/>
        <v>265.22999999999979</v>
      </c>
      <c r="M5" s="20">
        <f t="shared" si="2"/>
        <v>297.06000000000017</v>
      </c>
      <c r="N5" s="21">
        <f t="shared" si="3"/>
        <v>0.87787943108933786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6000</v>
      </c>
      <c r="E6" s="24">
        <v>19365.169999999998</v>
      </c>
      <c r="F6" s="24">
        <v>25365.17</v>
      </c>
      <c r="G6" s="24">
        <v>24265.17</v>
      </c>
      <c r="H6" s="24">
        <v>24265.17</v>
      </c>
      <c r="I6" s="24">
        <v>24265.17</v>
      </c>
      <c r="J6" s="24">
        <v>17697.169999999998</v>
      </c>
      <c r="K6" s="20">
        <f t="shared" si="0"/>
        <v>1100</v>
      </c>
      <c r="L6" s="20">
        <f t="shared" si="1"/>
        <v>1100</v>
      </c>
      <c r="M6" s="20">
        <f t="shared" si="2"/>
        <v>6568</v>
      </c>
      <c r="N6" s="21">
        <f t="shared" si="3"/>
        <v>0.9566334465726033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0</v>
      </c>
      <c r="E7" s="24">
        <v>15533.88</v>
      </c>
      <c r="F7" s="24">
        <v>15533.88</v>
      </c>
      <c r="G7" s="24">
        <v>14433.88</v>
      </c>
      <c r="H7" s="24">
        <v>14433.88</v>
      </c>
      <c r="I7" s="24">
        <v>14433.88</v>
      </c>
      <c r="J7" s="24">
        <v>12459.72</v>
      </c>
      <c r="K7" s="20">
        <f t="shared" si="0"/>
        <v>1100</v>
      </c>
      <c r="L7" s="20">
        <f t="shared" si="1"/>
        <v>1100</v>
      </c>
      <c r="M7" s="20">
        <f t="shared" si="2"/>
        <v>1974.1599999999999</v>
      </c>
      <c r="N7" s="21">
        <f t="shared" si="3"/>
        <v>0.92918704148609366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166989.62</v>
      </c>
      <c r="E8" s="24">
        <v>-417.07</v>
      </c>
      <c r="F8" s="24">
        <v>166572.54999999999</v>
      </c>
      <c r="G8" s="24">
        <v>150709.56</v>
      </c>
      <c r="H8" s="24">
        <v>150709.56</v>
      </c>
      <c r="I8" s="24">
        <v>150709.56</v>
      </c>
      <c r="J8" s="24">
        <v>124247.48</v>
      </c>
      <c r="K8" s="20">
        <f t="shared" si="0"/>
        <v>15862.989999999991</v>
      </c>
      <c r="L8" s="20">
        <f t="shared" si="1"/>
        <v>15862.989999999991</v>
      </c>
      <c r="M8" s="20">
        <f t="shared" si="2"/>
        <v>26462.080000000002</v>
      </c>
      <c r="N8" s="21">
        <f t="shared" si="3"/>
        <v>0.90476828264921205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144147.51999999999</v>
      </c>
      <c r="E9" s="24">
        <v>-50140.61</v>
      </c>
      <c r="F9" s="24">
        <v>94006.909999999989</v>
      </c>
      <c r="G9" s="24">
        <v>74804.710000000006</v>
      </c>
      <c r="H9" s="24">
        <v>74687.09</v>
      </c>
      <c r="I9" s="24">
        <v>74687.09</v>
      </c>
      <c r="J9" s="24">
        <v>68292.850000000006</v>
      </c>
      <c r="K9" s="20">
        <f t="shared" si="0"/>
        <v>19319.819999999992</v>
      </c>
      <c r="L9" s="20">
        <f t="shared" si="1"/>
        <v>19319.819999999992</v>
      </c>
      <c r="M9" s="20">
        <f t="shared" si="2"/>
        <v>6394.2399999999907</v>
      </c>
      <c r="N9" s="21">
        <f t="shared" si="3"/>
        <v>0.79448510753092516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25000</v>
      </c>
      <c r="E10" s="24">
        <v>12904</v>
      </c>
      <c r="F10" s="24">
        <v>37904</v>
      </c>
      <c r="G10" s="24">
        <v>37904</v>
      </c>
      <c r="H10" s="24">
        <v>37904</v>
      </c>
      <c r="I10" s="24">
        <v>37904</v>
      </c>
      <c r="J10" s="24">
        <v>37904</v>
      </c>
      <c r="K10" s="20">
        <f t="shared" si="0"/>
        <v>0</v>
      </c>
      <c r="L10" s="20">
        <f t="shared" si="1"/>
        <v>0</v>
      </c>
      <c r="M10" s="20">
        <f t="shared" si="2"/>
        <v>0</v>
      </c>
      <c r="N10" s="21">
        <f t="shared" si="3"/>
        <v>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25000</v>
      </c>
      <c r="E11" s="24">
        <v>-17503</v>
      </c>
      <c r="F11" s="24">
        <v>7497</v>
      </c>
      <c r="G11" s="24">
        <v>7497</v>
      </c>
      <c r="H11" s="24">
        <v>7497</v>
      </c>
      <c r="I11" s="24">
        <v>7497</v>
      </c>
      <c r="J11" s="24">
        <v>7497</v>
      </c>
      <c r="K11" s="20">
        <f t="shared" si="0"/>
        <v>0</v>
      </c>
      <c r="L11" s="20">
        <f t="shared" si="1"/>
        <v>0</v>
      </c>
      <c r="M11" s="20">
        <f t="shared" si="2"/>
        <v>0</v>
      </c>
      <c r="N11" s="21">
        <f t="shared" si="3"/>
        <v>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32843.9</v>
      </c>
      <c r="E12" s="24">
        <v>65761.09</v>
      </c>
      <c r="F12" s="24">
        <v>98604.989999999991</v>
      </c>
      <c r="G12" s="24">
        <v>77649.98</v>
      </c>
      <c r="H12" s="24">
        <v>74696.509999999995</v>
      </c>
      <c r="I12" s="24">
        <v>68098.61</v>
      </c>
      <c r="J12" s="24">
        <v>68098.61</v>
      </c>
      <c r="K12" s="20">
        <f t="shared" si="0"/>
        <v>23908.479999999996</v>
      </c>
      <c r="L12" s="20">
        <f t="shared" si="1"/>
        <v>23908.479999999996</v>
      </c>
      <c r="M12" s="20">
        <f t="shared" si="2"/>
        <v>0</v>
      </c>
      <c r="N12" s="21">
        <f t="shared" si="3"/>
        <v>0.69062032256176897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530104</v>
      </c>
      <c r="B13" s="13" t="s">
        <v>966</v>
      </c>
      <c r="C13" s="10" t="str">
        <f>VLOOKUP(A13,Cat!$C:$D,2,FALSE)</f>
        <v>Energia Electrica</v>
      </c>
      <c r="D13" s="24">
        <v>200</v>
      </c>
      <c r="E13" s="24">
        <v>0</v>
      </c>
      <c r="F13" s="24">
        <v>200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</v>
      </c>
      <c r="L13" s="20">
        <f t="shared" si="1"/>
        <v>200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530105</v>
      </c>
      <c r="B14" s="13" t="s">
        <v>966</v>
      </c>
      <c r="C14" s="10" t="str">
        <f>VLOOKUP(A14,Cat!$C:$D,2,FALSE)</f>
        <v>Telecomunicaciones</v>
      </c>
      <c r="D14" s="24">
        <v>100</v>
      </c>
      <c r="E14" s="24">
        <v>31678.9</v>
      </c>
      <c r="F14" s="24">
        <v>31778.9</v>
      </c>
      <c r="G14" s="24">
        <v>31678.9</v>
      </c>
      <c r="H14" s="24">
        <v>31416.67</v>
      </c>
      <c r="I14" s="24">
        <v>21862.76</v>
      </c>
      <c r="J14" s="24">
        <v>21862.76</v>
      </c>
      <c r="K14" s="20">
        <f t="shared" si="0"/>
        <v>362.2300000000032</v>
      </c>
      <c r="L14" s="20">
        <f t="shared" si="1"/>
        <v>362.2300000000032</v>
      </c>
      <c r="M14" s="20">
        <f t="shared" si="2"/>
        <v>0</v>
      </c>
      <c r="N14" s="21">
        <f t="shared" si="3"/>
        <v>0.68796465579362398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530106</v>
      </c>
      <c r="B15" s="13" t="s">
        <v>966</v>
      </c>
      <c r="C15" s="10" t="str">
        <f>VLOOKUP(A15,Cat!$C:$D,2,FALSE)</f>
        <v>Servicio de Correo</v>
      </c>
      <c r="D15" s="24">
        <v>9600</v>
      </c>
      <c r="E15" s="24">
        <v>0</v>
      </c>
      <c r="F15" s="24">
        <v>9600</v>
      </c>
      <c r="G15" s="24">
        <v>7155.32</v>
      </c>
      <c r="H15" s="24">
        <v>7154.32</v>
      </c>
      <c r="I15" s="24">
        <v>2448.4499999999998</v>
      </c>
      <c r="J15" s="24">
        <v>2439.12</v>
      </c>
      <c r="K15" s="20">
        <f t="shared" si="0"/>
        <v>2445.6800000000003</v>
      </c>
      <c r="L15" s="20">
        <f t="shared" si="1"/>
        <v>2445.6800000000003</v>
      </c>
      <c r="M15" s="20">
        <f t="shared" si="2"/>
        <v>9.3299999999999272</v>
      </c>
      <c r="N15" s="21">
        <f t="shared" si="3"/>
        <v>0.25504687500000001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530201</v>
      </c>
      <c r="B16" s="13" t="s">
        <v>966</v>
      </c>
      <c r="C16" s="10" t="str">
        <f>VLOOKUP(A16,Cat!$C:$D,2,FALSE)</f>
        <v>Transporte de Personal</v>
      </c>
      <c r="D16" s="24">
        <v>68550.03</v>
      </c>
      <c r="E16" s="24">
        <v>2999.9999999999995</v>
      </c>
      <c r="F16" s="24">
        <v>71550.03</v>
      </c>
      <c r="G16" s="24">
        <v>70412.510000000009</v>
      </c>
      <c r="H16" s="24">
        <v>57612.51</v>
      </c>
      <c r="I16" s="24">
        <v>52155.420000000006</v>
      </c>
      <c r="J16" s="24">
        <v>52155.420000000006</v>
      </c>
      <c r="K16" s="20">
        <f t="shared" si="0"/>
        <v>13937.519999999997</v>
      </c>
      <c r="L16" s="20">
        <f t="shared" si="1"/>
        <v>13937.519999999997</v>
      </c>
      <c r="M16" s="20">
        <f t="shared" si="2"/>
        <v>0</v>
      </c>
      <c r="N16" s="21">
        <f t="shared" si="3"/>
        <v>0.72893638199732425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530203</v>
      </c>
      <c r="B17" s="13" t="s">
        <v>966</v>
      </c>
      <c r="C17" s="10" t="str">
        <f>VLOOKUP(A17,Cat!$C:$D,2,FALSE)</f>
        <v>Almacenamiento - Embalaje - Desembalaje Envase Desenvase y Recarga de Extintores</v>
      </c>
      <c r="D17" s="24">
        <v>50</v>
      </c>
      <c r="E17" s="24">
        <v>-50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0">
        <f t="shared" si="0"/>
        <v>0</v>
      </c>
      <c r="L17" s="20">
        <f t="shared" si="1"/>
        <v>0</v>
      </c>
      <c r="M17" s="20">
        <f t="shared" si="2"/>
        <v>0</v>
      </c>
      <c r="N17" s="21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2100</v>
      </c>
      <c r="E18" s="24">
        <v>7379.92</v>
      </c>
      <c r="F18" s="24">
        <v>9479.92</v>
      </c>
      <c r="G18" s="24">
        <v>7449.32</v>
      </c>
      <c r="H18" s="24">
        <v>7436.32</v>
      </c>
      <c r="I18" s="24">
        <v>7436.32</v>
      </c>
      <c r="J18" s="24">
        <v>7436.32</v>
      </c>
      <c r="K18" s="20">
        <f t="shared" si="0"/>
        <v>2043.6000000000004</v>
      </c>
      <c r="L18" s="20">
        <f t="shared" si="1"/>
        <v>2043.6000000000004</v>
      </c>
      <c r="M18" s="20">
        <f t="shared" si="2"/>
        <v>0</v>
      </c>
      <c r="N18" s="21">
        <f t="shared" si="3"/>
        <v>0.78442856057857024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22205.040000000001</v>
      </c>
      <c r="E19" s="24">
        <v>43741.919999999998</v>
      </c>
      <c r="F19" s="24">
        <v>65946.959999999992</v>
      </c>
      <c r="G19" s="24">
        <v>25934</v>
      </c>
      <c r="H19" s="24">
        <v>19594</v>
      </c>
      <c r="I19" s="24">
        <v>8387</v>
      </c>
      <c r="J19" s="24">
        <v>8387</v>
      </c>
      <c r="K19" s="20">
        <f t="shared" si="0"/>
        <v>46352.959999999992</v>
      </c>
      <c r="L19" s="20">
        <f t="shared" si="1"/>
        <v>46352.959999999992</v>
      </c>
      <c r="M19" s="20">
        <f t="shared" si="2"/>
        <v>0</v>
      </c>
      <c r="N19" s="21">
        <f t="shared" si="3"/>
        <v>0.12717796241100426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530210</v>
      </c>
      <c r="B20" s="13" t="s">
        <v>966</v>
      </c>
      <c r="C20" s="10" t="str">
        <f>VLOOKUP(A20,Cat!$C:$D,2,FALSE)</f>
        <v>Servicio de Guarderia</v>
      </c>
      <c r="D20" s="24">
        <v>0</v>
      </c>
      <c r="E20" s="24">
        <v>1000</v>
      </c>
      <c r="F20" s="24">
        <v>1000</v>
      </c>
      <c r="G20" s="24">
        <v>0</v>
      </c>
      <c r="H20" s="24">
        <v>0</v>
      </c>
      <c r="I20" s="24">
        <v>0</v>
      </c>
      <c r="J20" s="24">
        <v>0</v>
      </c>
      <c r="K20" s="20">
        <f t="shared" si="0"/>
        <v>1000</v>
      </c>
      <c r="L20" s="20">
        <f t="shared" si="1"/>
        <v>1000</v>
      </c>
      <c r="M20" s="20">
        <f t="shared" si="2"/>
        <v>0</v>
      </c>
      <c r="N20" s="21">
        <f t="shared" si="3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530228</v>
      </c>
      <c r="B21" s="13" t="s">
        <v>966</v>
      </c>
      <c r="C21" s="10" t="str">
        <f>VLOOKUP(A21,Cat!$C:$D,2,FALSE)</f>
        <v>Servicios de Provision de Dispositivos Electronicos y Certificacion para Registro de Firmas Digitales</v>
      </c>
      <c r="D21" s="24">
        <v>55</v>
      </c>
      <c r="E21" s="24">
        <v>0</v>
      </c>
      <c r="F21" s="24">
        <v>55</v>
      </c>
      <c r="G21" s="24">
        <v>0</v>
      </c>
      <c r="H21" s="24">
        <v>0</v>
      </c>
      <c r="I21" s="24">
        <v>0</v>
      </c>
      <c r="J21" s="24">
        <v>0</v>
      </c>
      <c r="K21" s="20">
        <f t="shared" si="0"/>
        <v>55</v>
      </c>
      <c r="L21" s="20">
        <f t="shared" si="1"/>
        <v>55</v>
      </c>
      <c r="M21" s="20">
        <f t="shared" si="2"/>
        <v>0</v>
      </c>
      <c r="N21" s="21">
        <f t="shared" si="3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530246</v>
      </c>
      <c r="B22" s="13" t="s">
        <v>966</v>
      </c>
      <c r="C22" s="10" t="str">
        <f>VLOOKUP(A22,Cat!$C:$D,2,FALSE)</f>
        <v>Servicios de Identificacion- Marcacion- Autentificacion- Rastreo- Monitoreo- Seguimiento y-o Trazabilidad</v>
      </c>
      <c r="D22" s="24">
        <v>1500</v>
      </c>
      <c r="E22" s="24">
        <v>0</v>
      </c>
      <c r="F22" s="24">
        <v>1500</v>
      </c>
      <c r="G22" s="24">
        <v>525</v>
      </c>
      <c r="H22" s="24">
        <v>525</v>
      </c>
      <c r="I22" s="24">
        <v>525</v>
      </c>
      <c r="J22" s="24">
        <v>525</v>
      </c>
      <c r="K22" s="20">
        <f t="shared" si="0"/>
        <v>975</v>
      </c>
      <c r="L22" s="20">
        <f t="shared" si="1"/>
        <v>975</v>
      </c>
      <c r="M22" s="20">
        <f t="shared" si="2"/>
        <v>0</v>
      </c>
      <c r="N22" s="21">
        <f t="shared" si="3"/>
        <v>0.35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530249</v>
      </c>
      <c r="B23" s="13" t="s">
        <v>966</v>
      </c>
      <c r="C23" s="10" t="str">
        <f>VLOOKUP(A23,Cat!$C:$D,2,FALSE)</f>
        <v>Eventos Publicos Promocionales</v>
      </c>
      <c r="D23" s="24">
        <v>6694.96</v>
      </c>
      <c r="E23" s="24">
        <v>12600</v>
      </c>
      <c r="F23" s="24">
        <v>19294.96</v>
      </c>
      <c r="G23" s="24">
        <v>19294.96</v>
      </c>
      <c r="H23" s="24">
        <v>19294.96</v>
      </c>
      <c r="I23" s="24">
        <v>19294.96</v>
      </c>
      <c r="J23" s="24">
        <v>19294.96</v>
      </c>
      <c r="K23" s="20">
        <f t="shared" si="0"/>
        <v>0</v>
      </c>
      <c r="L23" s="20">
        <f t="shared" si="1"/>
        <v>0</v>
      </c>
      <c r="M23" s="20">
        <f t="shared" si="2"/>
        <v>0</v>
      </c>
      <c r="N23" s="21">
        <f t="shared" si="3"/>
        <v>1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530301</v>
      </c>
      <c r="B24" s="13" t="s">
        <v>966</v>
      </c>
      <c r="C24" s="10" t="str">
        <f>VLOOKUP(A24,Cat!$C:$D,2,FALSE)</f>
        <v>Pasajes al Interior</v>
      </c>
      <c r="D24" s="24">
        <v>42575.96</v>
      </c>
      <c r="E24" s="24">
        <v>4280.88</v>
      </c>
      <c r="F24" s="24">
        <v>46856.840000000004</v>
      </c>
      <c r="G24" s="24">
        <v>46032.39</v>
      </c>
      <c r="H24" s="24">
        <v>45317.89</v>
      </c>
      <c r="I24" s="24">
        <v>36611.509999999995</v>
      </c>
      <c r="J24" s="24">
        <v>36611.509999999995</v>
      </c>
      <c r="K24" s="20">
        <f t="shared" si="0"/>
        <v>1538.9500000000044</v>
      </c>
      <c r="L24" s="20">
        <f t="shared" si="1"/>
        <v>1538.9500000000044</v>
      </c>
      <c r="M24" s="20">
        <f t="shared" si="2"/>
        <v>0</v>
      </c>
      <c r="N24" s="21">
        <f t="shared" si="3"/>
        <v>0.78134825139723452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530303</v>
      </c>
      <c r="B25" s="13" t="s">
        <v>966</v>
      </c>
      <c r="C25" s="10" t="str">
        <f>VLOOKUP(A25,Cat!$C:$D,2,FALSE)</f>
        <v>Viaticos y Subsistencias en el Interior</v>
      </c>
      <c r="D25" s="24">
        <v>20500</v>
      </c>
      <c r="E25" s="24">
        <v>8700</v>
      </c>
      <c r="F25" s="24">
        <v>29200</v>
      </c>
      <c r="G25" s="24">
        <v>28764.7</v>
      </c>
      <c r="H25" s="24">
        <v>26798.26</v>
      </c>
      <c r="I25" s="24">
        <v>26798.26</v>
      </c>
      <c r="J25" s="24">
        <v>26798.26</v>
      </c>
      <c r="K25" s="20">
        <f t="shared" si="0"/>
        <v>2401.7400000000016</v>
      </c>
      <c r="L25" s="20">
        <f t="shared" si="1"/>
        <v>2401.7400000000016</v>
      </c>
      <c r="M25" s="20">
        <f t="shared" si="2"/>
        <v>0</v>
      </c>
      <c r="N25" s="21">
        <f t="shared" si="3"/>
        <v>0.91774863013698627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530306</v>
      </c>
      <c r="B26" s="13" t="s">
        <v>966</v>
      </c>
      <c r="C26" s="10" t="str">
        <f>VLOOKUP(A26,Cat!$C:$D,2,FALSE)</f>
        <v>Viaticos por Gastos de Residencia</v>
      </c>
      <c r="D26" s="24">
        <v>16992</v>
      </c>
      <c r="E26" s="24">
        <v>-7919.52</v>
      </c>
      <c r="F26" s="24">
        <v>9072.48</v>
      </c>
      <c r="G26" s="24">
        <v>9072.48</v>
      </c>
      <c r="H26" s="24">
        <v>9072.48</v>
      </c>
      <c r="I26" s="24">
        <v>8549.41</v>
      </c>
      <c r="J26" s="24">
        <v>8549.41</v>
      </c>
      <c r="K26" s="20">
        <f t="shared" si="0"/>
        <v>0</v>
      </c>
      <c r="L26" s="20">
        <f t="shared" si="1"/>
        <v>0</v>
      </c>
      <c r="M26" s="20">
        <f t="shared" si="2"/>
        <v>0</v>
      </c>
      <c r="N26" s="21">
        <f t="shared" si="3"/>
        <v>0.94234542264077736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1.2" x14ac:dyDescent="0.3">
      <c r="A27" s="13">
        <v>530402</v>
      </c>
      <c r="B27" s="13" t="s">
        <v>966</v>
      </c>
      <c r="C27" s="10" t="str">
        <f>VLOOKUP(A27,Cat!$C:$D,2,FALSE)</f>
        <v>Edificios- Locales- Residencias y Cableado Estructurado (Instalacion - Mantenimiento y Reparacion)</v>
      </c>
      <c r="D27" s="24">
        <v>16000</v>
      </c>
      <c r="E27" s="24">
        <v>-10650</v>
      </c>
      <c r="F27" s="24">
        <v>5350</v>
      </c>
      <c r="G27" s="24">
        <v>5300</v>
      </c>
      <c r="H27" s="24">
        <v>5300</v>
      </c>
      <c r="I27" s="24">
        <v>5300</v>
      </c>
      <c r="J27" s="24">
        <v>5300</v>
      </c>
      <c r="K27" s="20">
        <f t="shared" si="0"/>
        <v>50</v>
      </c>
      <c r="L27" s="20">
        <f t="shared" si="1"/>
        <v>50</v>
      </c>
      <c r="M27" s="20">
        <f t="shared" si="2"/>
        <v>0</v>
      </c>
      <c r="N27" s="21">
        <f t="shared" si="3"/>
        <v>0.99065420560747663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530403</v>
      </c>
      <c r="B28" s="13" t="s">
        <v>966</v>
      </c>
      <c r="C28" s="10" t="str">
        <f>VLOOKUP(A28,Cat!$C:$D,2,FALSE)</f>
        <v>Mobiliarios (Instalacion- Mantenimiento y Reparacion)</v>
      </c>
      <c r="D28" s="24">
        <v>1500</v>
      </c>
      <c r="E28" s="24">
        <v>-496</v>
      </c>
      <c r="F28" s="24">
        <v>1004</v>
      </c>
      <c r="G28" s="24">
        <v>1004</v>
      </c>
      <c r="H28" s="24">
        <v>1004</v>
      </c>
      <c r="I28" s="24">
        <v>1004</v>
      </c>
      <c r="J28" s="24">
        <v>1004</v>
      </c>
      <c r="K28" s="20">
        <f t="shared" si="0"/>
        <v>0</v>
      </c>
      <c r="L28" s="20">
        <f t="shared" si="1"/>
        <v>0</v>
      </c>
      <c r="M28" s="20">
        <f t="shared" si="2"/>
        <v>0</v>
      </c>
      <c r="N28" s="21">
        <f t="shared" si="3"/>
        <v>1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530405</v>
      </c>
      <c r="B29" s="13" t="s">
        <v>966</v>
      </c>
      <c r="C29" s="10" t="str">
        <f>VLOOKUP(A29,Cat!$C:$D,2,FALSE)</f>
        <v>Vehiculos (Servicio para Mantenimiento y Reparacion)</v>
      </c>
      <c r="D29" s="24">
        <v>36919</v>
      </c>
      <c r="E29" s="24">
        <v>9229.6999999999989</v>
      </c>
      <c r="F29" s="24">
        <v>46148.700000000004</v>
      </c>
      <c r="G29" s="24">
        <v>45382.55</v>
      </c>
      <c r="H29" s="24">
        <v>45235.55</v>
      </c>
      <c r="I29" s="24">
        <v>24690.59</v>
      </c>
      <c r="J29" s="24">
        <v>24560.530000000002</v>
      </c>
      <c r="K29" s="20">
        <f t="shared" si="0"/>
        <v>913.15000000000146</v>
      </c>
      <c r="L29" s="20">
        <f t="shared" si="1"/>
        <v>913.15000000000146</v>
      </c>
      <c r="M29" s="20">
        <f t="shared" si="2"/>
        <v>130.05999999999767</v>
      </c>
      <c r="N29" s="21">
        <f t="shared" si="3"/>
        <v>0.53502243833520768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530502</v>
      </c>
      <c r="B30" s="13" t="s">
        <v>966</v>
      </c>
      <c r="C30" s="10" t="str">
        <f>VLOOKUP(A30,Cat!$C:$D,2,FALSE)</f>
        <v>Edificios- Locales y Residencias- Parqueaderos- Casilleros Judiciales y Bancarios (Arrendamiento)</v>
      </c>
      <c r="D30" s="24">
        <v>85666</v>
      </c>
      <c r="E30" s="24">
        <v>32059.78</v>
      </c>
      <c r="F30" s="24">
        <v>117725.78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117725.78</v>
      </c>
      <c r="L30" s="20">
        <f t="shared" si="1"/>
        <v>117725.78</v>
      </c>
      <c r="M30" s="20">
        <f t="shared" si="2"/>
        <v>0</v>
      </c>
      <c r="N30" s="21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530601</v>
      </c>
      <c r="B31" s="13" t="s">
        <v>966</v>
      </c>
      <c r="C31" s="10" t="str">
        <f>VLOOKUP(A31,Cat!$C:$D,2,FALSE)</f>
        <v>Consultoria- Asesoria e Investigacion Especializada</v>
      </c>
      <c r="D31" s="24">
        <v>23000</v>
      </c>
      <c r="E31" s="24">
        <v>-23000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0</v>
      </c>
      <c r="L31" s="20">
        <f t="shared" si="1"/>
        <v>0</v>
      </c>
      <c r="M31" s="20">
        <f t="shared" si="2"/>
        <v>0</v>
      </c>
      <c r="N31" s="21"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530602</v>
      </c>
      <c r="B32" s="13" t="s">
        <v>966</v>
      </c>
      <c r="C32" s="10" t="str">
        <f>VLOOKUP(A32,Cat!$C:$D,2,FALSE)</f>
        <v>Servicio de Auditoria</v>
      </c>
      <c r="D32" s="24">
        <v>14000</v>
      </c>
      <c r="E32" s="24">
        <v>0</v>
      </c>
      <c r="F32" s="24">
        <v>14000</v>
      </c>
      <c r="G32" s="24">
        <v>12300</v>
      </c>
      <c r="H32" s="24">
        <v>6500</v>
      </c>
      <c r="I32" s="24">
        <v>6500</v>
      </c>
      <c r="J32" s="24">
        <v>6500</v>
      </c>
      <c r="K32" s="20">
        <f t="shared" si="0"/>
        <v>7500</v>
      </c>
      <c r="L32" s="20">
        <f t="shared" si="1"/>
        <v>7500</v>
      </c>
      <c r="M32" s="20">
        <f t="shared" si="2"/>
        <v>0</v>
      </c>
      <c r="N32" s="21">
        <f t="shared" si="3"/>
        <v>0.4642857142857143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530612</v>
      </c>
      <c r="B33" s="13" t="s">
        <v>966</v>
      </c>
      <c r="C33" s="10" t="str">
        <f>VLOOKUP(A33,Cat!$C:$D,2,FALSE)</f>
        <v>Capacitacion a Servidores Publicos</v>
      </c>
      <c r="D33" s="24">
        <v>1000</v>
      </c>
      <c r="E33" s="24">
        <v>-1000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0">
        <f t="shared" si="0"/>
        <v>0</v>
      </c>
      <c r="L33" s="20">
        <f t="shared" si="1"/>
        <v>0</v>
      </c>
      <c r="M33" s="20">
        <f t="shared" si="2"/>
        <v>0</v>
      </c>
      <c r="N33" s="21"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530701</v>
      </c>
      <c r="B34" s="13" t="s">
        <v>966</v>
      </c>
      <c r="C34" s="10" t="str">
        <f>VLOOKUP(A34,Cat!$C:$D,2,FALSE)</f>
        <v>Desarrollo- Actualizacion- Asistencia Tecnica y Soporte de Sistemas Informaticos</v>
      </c>
      <c r="D34" s="24">
        <v>14525</v>
      </c>
      <c r="E34" s="24">
        <v>6293.8099999999995</v>
      </c>
      <c r="F34" s="24">
        <v>20818.809999999998</v>
      </c>
      <c r="G34" s="24">
        <v>18893.809999999998</v>
      </c>
      <c r="H34" s="24">
        <v>10393.81</v>
      </c>
      <c r="I34" s="24">
        <v>4295</v>
      </c>
      <c r="J34" s="24">
        <v>4295</v>
      </c>
      <c r="K34" s="20">
        <f t="shared" si="0"/>
        <v>10424.999999999998</v>
      </c>
      <c r="L34" s="20">
        <f t="shared" si="1"/>
        <v>10424.999999999998</v>
      </c>
      <c r="M34" s="20">
        <f t="shared" si="2"/>
        <v>0</v>
      </c>
      <c r="N34" s="21">
        <f t="shared" si="3"/>
        <v>0.20630381851796525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530702</v>
      </c>
      <c r="B35" s="13" t="s">
        <v>966</v>
      </c>
      <c r="C35" s="10" t="str">
        <f>VLOOKUP(A35,Cat!$C:$D,2,FALSE)</f>
        <v>Arrendamiento y Licencias de Uso de Paquetes Informaticos</v>
      </c>
      <c r="D35" s="24">
        <v>129636</v>
      </c>
      <c r="E35" s="24">
        <v>-4040.1999999999971</v>
      </c>
      <c r="F35" s="24">
        <v>125595.8</v>
      </c>
      <c r="G35" s="24">
        <v>122923.09</v>
      </c>
      <c r="H35" s="24">
        <v>119974.13</v>
      </c>
      <c r="I35" s="24">
        <v>105168.76999999999</v>
      </c>
      <c r="J35" s="24">
        <v>105168.76999999999</v>
      </c>
      <c r="K35" s="20">
        <f t="shared" si="0"/>
        <v>5621.6699999999983</v>
      </c>
      <c r="L35" s="20">
        <f t="shared" si="1"/>
        <v>5621.6699999999983</v>
      </c>
      <c r="M35" s="20">
        <f t="shared" si="2"/>
        <v>0</v>
      </c>
      <c r="N35" s="21">
        <f t="shared" si="3"/>
        <v>0.83735897219492994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530703</v>
      </c>
      <c r="B36" s="13" t="s">
        <v>966</v>
      </c>
      <c r="C36" s="10" t="str">
        <f>VLOOKUP(A36,Cat!$C:$D,2,FALSE)</f>
        <v>Arrendamiento de Equipos Informaticos</v>
      </c>
      <c r="D36" s="24">
        <v>22954.880000000001</v>
      </c>
      <c r="E36" s="24">
        <v>12136.6</v>
      </c>
      <c r="F36" s="24">
        <v>35091.480000000003</v>
      </c>
      <c r="G36" s="24">
        <v>27082.62</v>
      </c>
      <c r="H36" s="24">
        <v>26323.4</v>
      </c>
      <c r="I36" s="24">
        <v>21485.82</v>
      </c>
      <c r="J36" s="24">
        <v>21423.61</v>
      </c>
      <c r="K36" s="20">
        <f t="shared" si="0"/>
        <v>8768.0800000000017</v>
      </c>
      <c r="L36" s="20">
        <f t="shared" si="1"/>
        <v>8768.0800000000017</v>
      </c>
      <c r="M36" s="20">
        <f t="shared" si="2"/>
        <v>62.209999999999127</v>
      </c>
      <c r="N36" s="21">
        <f t="shared" si="3"/>
        <v>0.6122802458032548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530704</v>
      </c>
      <c r="B37" s="13" t="s">
        <v>966</v>
      </c>
      <c r="C37" s="10" t="str">
        <f>VLOOKUP(A37,Cat!$C:$D,2,FALSE)</f>
        <v>Mantenimiento y Reparacion de Equipos y Sistemas Informaticos</v>
      </c>
      <c r="D37" s="24">
        <v>7345.64</v>
      </c>
      <c r="E37" s="24">
        <v>-5212.3100000000004</v>
      </c>
      <c r="F37" s="24">
        <v>2133.33</v>
      </c>
      <c r="G37" s="24">
        <v>2133.33</v>
      </c>
      <c r="H37" s="24">
        <v>2133.33</v>
      </c>
      <c r="I37" s="24">
        <v>2133.33</v>
      </c>
      <c r="J37" s="24">
        <v>2133.33</v>
      </c>
      <c r="K37" s="20">
        <f t="shared" si="0"/>
        <v>0</v>
      </c>
      <c r="L37" s="20">
        <f t="shared" si="1"/>
        <v>0</v>
      </c>
      <c r="M37" s="20">
        <f t="shared" si="2"/>
        <v>0</v>
      </c>
      <c r="N37" s="21">
        <f t="shared" si="3"/>
        <v>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530801</v>
      </c>
      <c r="B38" s="13" t="s">
        <v>966</v>
      </c>
      <c r="C38" s="10" t="str">
        <f>VLOOKUP(A38,Cat!$C:$D,2,FALSE)</f>
        <v>Alimentos y Bebidas</v>
      </c>
      <c r="D38" s="24">
        <v>1000</v>
      </c>
      <c r="E38" s="24">
        <v>0</v>
      </c>
      <c r="F38" s="24">
        <v>1000</v>
      </c>
      <c r="G38" s="24">
        <v>738.4</v>
      </c>
      <c r="H38" s="24">
        <v>738.4</v>
      </c>
      <c r="I38" s="24">
        <v>449.46</v>
      </c>
      <c r="J38" s="24">
        <v>449.46</v>
      </c>
      <c r="K38" s="20">
        <f t="shared" si="0"/>
        <v>261.60000000000002</v>
      </c>
      <c r="L38" s="20">
        <f t="shared" si="1"/>
        <v>261.60000000000002</v>
      </c>
      <c r="M38" s="20">
        <f t="shared" si="2"/>
        <v>0</v>
      </c>
      <c r="N38" s="21">
        <f t="shared" si="3"/>
        <v>0.44945999999999997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31.2" x14ac:dyDescent="0.3">
      <c r="A39" s="13">
        <v>530802</v>
      </c>
      <c r="B39" s="13" t="s">
        <v>966</v>
      </c>
      <c r="C39" s="10" t="str">
        <f>VLOOKUP(A39,Cat!$C:$D,2,FALSE)</f>
        <v>Vestuario- Lenceria- Prendas de Proteccion- y- Accesorios para Uniformes del personal de proteccion vigilancia y seguridad</v>
      </c>
      <c r="D39" s="24">
        <v>0</v>
      </c>
      <c r="E39" s="24">
        <v>204.96</v>
      </c>
      <c r="F39" s="24">
        <v>204.96</v>
      </c>
      <c r="G39" s="24">
        <v>204.96</v>
      </c>
      <c r="H39" s="24">
        <v>204.96</v>
      </c>
      <c r="I39" s="24">
        <v>204.96</v>
      </c>
      <c r="J39" s="24">
        <v>204.96</v>
      </c>
      <c r="K39" s="20">
        <f t="shared" si="0"/>
        <v>0</v>
      </c>
      <c r="L39" s="20">
        <f t="shared" si="1"/>
        <v>0</v>
      </c>
      <c r="M39" s="20">
        <f t="shared" si="2"/>
        <v>0</v>
      </c>
      <c r="N39" s="21">
        <f t="shared" si="3"/>
        <v>1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530803</v>
      </c>
      <c r="B40" s="13" t="s">
        <v>966</v>
      </c>
      <c r="C40" s="10" t="str">
        <f>VLOOKUP(A40,Cat!$C:$D,2,FALSE)</f>
        <v>Lubricantes</v>
      </c>
      <c r="D40" s="24">
        <v>13582</v>
      </c>
      <c r="E40" s="24">
        <v>1244.97</v>
      </c>
      <c r="F40" s="24">
        <v>14826.97</v>
      </c>
      <c r="G40" s="24">
        <v>13598.97</v>
      </c>
      <c r="H40" s="24">
        <v>13228.97</v>
      </c>
      <c r="I40" s="24">
        <v>12340.039999999999</v>
      </c>
      <c r="J40" s="24">
        <v>12325.039999999999</v>
      </c>
      <c r="K40" s="20">
        <f t="shared" si="0"/>
        <v>1598</v>
      </c>
      <c r="L40" s="20">
        <f t="shared" si="1"/>
        <v>1598</v>
      </c>
      <c r="M40" s="20">
        <f t="shared" si="2"/>
        <v>15</v>
      </c>
      <c r="N40" s="21">
        <f t="shared" si="3"/>
        <v>0.83226984340023613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530804</v>
      </c>
      <c r="B41" s="13" t="s">
        <v>966</v>
      </c>
      <c r="C41" s="10" t="str">
        <f>VLOOKUP(A41,Cat!$C:$D,2,FALSE)</f>
        <v>Materiales de Oficina</v>
      </c>
      <c r="D41" s="24">
        <v>10900</v>
      </c>
      <c r="E41" s="24">
        <v>-927.57</v>
      </c>
      <c r="F41" s="24">
        <v>9972.43</v>
      </c>
      <c r="G41" s="24">
        <v>4982.9000000000005</v>
      </c>
      <c r="H41" s="24">
        <v>3824.9399999999996</v>
      </c>
      <c r="I41" s="24">
        <v>3823.8199999999997</v>
      </c>
      <c r="J41" s="24">
        <v>3814.47</v>
      </c>
      <c r="K41" s="20">
        <f t="shared" si="0"/>
        <v>6147.4900000000007</v>
      </c>
      <c r="L41" s="20">
        <f t="shared" si="1"/>
        <v>6147.4900000000007</v>
      </c>
      <c r="M41" s="20">
        <f t="shared" si="2"/>
        <v>9.3499999999999091</v>
      </c>
      <c r="N41" s="21">
        <f t="shared" si="3"/>
        <v>0.38343914171370463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530805</v>
      </c>
      <c r="B42" s="13" t="s">
        <v>966</v>
      </c>
      <c r="C42" s="10" t="str">
        <f>VLOOKUP(A42,Cat!$C:$D,2,FALSE)</f>
        <v>Materiales de Aseo</v>
      </c>
      <c r="D42" s="24">
        <v>800</v>
      </c>
      <c r="E42" s="24">
        <v>0</v>
      </c>
      <c r="F42" s="24">
        <v>800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800</v>
      </c>
      <c r="L42" s="20">
        <f t="shared" si="1"/>
        <v>800</v>
      </c>
      <c r="M42" s="20">
        <f t="shared" si="2"/>
        <v>0</v>
      </c>
      <c r="N42" s="21">
        <f t="shared" si="3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530807</v>
      </c>
      <c r="B43" s="13" t="s">
        <v>966</v>
      </c>
      <c r="C43" s="10" t="str">
        <f>VLOOKUP(A43,Cat!$C:$D,2,FALSE)</f>
        <v>Materiales de Impresion- Fotografia- Reproduccion y Publicaciones</v>
      </c>
      <c r="D43" s="24">
        <v>12078.59</v>
      </c>
      <c r="E43" s="24">
        <v>-6204.23</v>
      </c>
      <c r="F43" s="24">
        <v>5874.36</v>
      </c>
      <c r="G43" s="24">
        <v>5714.36</v>
      </c>
      <c r="H43" s="24">
        <v>5714.36</v>
      </c>
      <c r="I43" s="24">
        <v>5714.36</v>
      </c>
      <c r="J43" s="24">
        <v>5714.36</v>
      </c>
      <c r="K43" s="20">
        <f t="shared" si="0"/>
        <v>160</v>
      </c>
      <c r="L43" s="20">
        <f t="shared" si="1"/>
        <v>160</v>
      </c>
      <c r="M43" s="20">
        <f t="shared" si="2"/>
        <v>0</v>
      </c>
      <c r="N43" s="21">
        <f t="shared" si="3"/>
        <v>0.97276299035128933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530809</v>
      </c>
      <c r="B44" s="13" t="s">
        <v>966</v>
      </c>
      <c r="C44" s="10" t="str">
        <f>VLOOKUP(A44,Cat!$C:$D,2,FALSE)</f>
        <v>Medicamentos</v>
      </c>
      <c r="D44" s="24">
        <v>1500</v>
      </c>
      <c r="E44" s="24">
        <v>-1500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0</v>
      </c>
      <c r="L44" s="20">
        <f t="shared" si="1"/>
        <v>0</v>
      </c>
      <c r="M44" s="20">
        <f t="shared" si="2"/>
        <v>0</v>
      </c>
      <c r="N44" s="21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530813</v>
      </c>
      <c r="B45" s="13" t="s">
        <v>966</v>
      </c>
      <c r="C45" s="10" t="str">
        <f>VLOOKUP(A45,Cat!$C:$D,2,FALSE)</f>
        <v>Repuestos y Accesorios</v>
      </c>
      <c r="D45" s="24">
        <v>8740</v>
      </c>
      <c r="E45" s="24">
        <v>-5098.95</v>
      </c>
      <c r="F45" s="24">
        <v>3641.05</v>
      </c>
      <c r="G45" s="24">
        <v>3641.05</v>
      </c>
      <c r="H45" s="24">
        <v>3571.05</v>
      </c>
      <c r="I45" s="24">
        <v>3521.05</v>
      </c>
      <c r="J45" s="24">
        <v>3521.05</v>
      </c>
      <c r="K45" s="20">
        <f t="shared" si="0"/>
        <v>70</v>
      </c>
      <c r="L45" s="20">
        <f t="shared" si="1"/>
        <v>70</v>
      </c>
      <c r="M45" s="20">
        <f t="shared" si="2"/>
        <v>0</v>
      </c>
      <c r="N45" s="21">
        <f t="shared" si="3"/>
        <v>0.96704247401161758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530826</v>
      </c>
      <c r="B46" s="13" t="s">
        <v>966</v>
      </c>
      <c r="C46" s="10" t="str">
        <f>VLOOKUP(A46,Cat!$C:$D,2,FALSE)</f>
        <v>Dispositivos Medicos de Uso General</v>
      </c>
      <c r="D46" s="24">
        <v>0</v>
      </c>
      <c r="E46" s="24">
        <v>130</v>
      </c>
      <c r="F46" s="24">
        <v>130</v>
      </c>
      <c r="G46" s="24">
        <v>129.87</v>
      </c>
      <c r="H46" s="24">
        <v>0</v>
      </c>
      <c r="I46" s="24">
        <v>0</v>
      </c>
      <c r="J46" s="24">
        <v>0</v>
      </c>
      <c r="K46" s="20">
        <f t="shared" si="0"/>
        <v>130</v>
      </c>
      <c r="L46" s="20">
        <f t="shared" si="1"/>
        <v>130</v>
      </c>
      <c r="M46" s="20">
        <f t="shared" si="2"/>
        <v>0</v>
      </c>
      <c r="N46" s="21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531403</v>
      </c>
      <c r="B47" s="13" t="s">
        <v>966</v>
      </c>
      <c r="C47" s="10" t="str">
        <f>VLOOKUP(A47,Cat!$C:$D,2,FALSE)</f>
        <v>Mobiliario</v>
      </c>
      <c r="D47" s="24">
        <v>0</v>
      </c>
      <c r="E47" s="24">
        <v>213</v>
      </c>
      <c r="F47" s="24">
        <v>213</v>
      </c>
      <c r="G47" s="24">
        <v>138</v>
      </c>
      <c r="H47" s="24">
        <v>0</v>
      </c>
      <c r="I47" s="24">
        <v>0</v>
      </c>
      <c r="J47" s="24">
        <v>0</v>
      </c>
      <c r="K47" s="20">
        <f t="shared" si="0"/>
        <v>213</v>
      </c>
      <c r="L47" s="20">
        <f t="shared" si="1"/>
        <v>213</v>
      </c>
      <c r="M47" s="20">
        <f t="shared" si="2"/>
        <v>0</v>
      </c>
      <c r="N47" s="21">
        <f t="shared" si="3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531404</v>
      </c>
      <c r="B48" s="13" t="s">
        <v>966</v>
      </c>
      <c r="C48" s="10" t="str">
        <f>VLOOKUP(A48,Cat!$C:$D,2,FALSE)</f>
        <v>Maquinarias y Equipos</v>
      </c>
      <c r="D48" s="24">
        <v>0</v>
      </c>
      <c r="E48" s="24">
        <v>140</v>
      </c>
      <c r="F48" s="24">
        <v>140</v>
      </c>
      <c r="G48" s="24">
        <v>75</v>
      </c>
      <c r="H48" s="24">
        <v>75</v>
      </c>
      <c r="I48" s="24">
        <v>66.959999999999994</v>
      </c>
      <c r="J48" s="24">
        <v>0</v>
      </c>
      <c r="K48" s="20">
        <f t="shared" si="0"/>
        <v>65</v>
      </c>
      <c r="L48" s="20">
        <f t="shared" si="1"/>
        <v>65</v>
      </c>
      <c r="M48" s="20">
        <f t="shared" si="2"/>
        <v>66.959999999999994</v>
      </c>
      <c r="N48" s="21">
        <f t="shared" si="3"/>
        <v>0.47828571428571426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570102</v>
      </c>
      <c r="B49" s="13" t="s">
        <v>1678</v>
      </c>
      <c r="C49" s="10" t="str">
        <f>VLOOKUP(A49,Cat!$C:$D,2,FALSE)</f>
        <v>Tasas Generales- Impuestos- Contribuciones- Permisos- Licencias y Patentes</v>
      </c>
      <c r="D49" s="24">
        <v>15573.04</v>
      </c>
      <c r="E49" s="24">
        <v>-8328.49</v>
      </c>
      <c r="F49" s="24">
        <v>7244.5499999999993</v>
      </c>
      <c r="G49" s="24">
        <v>5809.3099999999995</v>
      </c>
      <c r="H49" s="24">
        <v>4492.8099999999995</v>
      </c>
      <c r="I49" s="24">
        <v>4292.9699999999993</v>
      </c>
      <c r="J49" s="24">
        <v>4292.9699999999993</v>
      </c>
      <c r="K49" s="20">
        <f t="shared" si="0"/>
        <v>2751.74</v>
      </c>
      <c r="L49" s="20">
        <f t="shared" si="1"/>
        <v>2751.74</v>
      </c>
      <c r="M49" s="20">
        <f t="shared" si="2"/>
        <v>0</v>
      </c>
      <c r="N49" s="21">
        <f t="shared" si="3"/>
        <v>0.59257924922873051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570201</v>
      </c>
      <c r="B50" s="13" t="s">
        <v>1678</v>
      </c>
      <c r="C50" s="10" t="str">
        <f>VLOOKUP(A50,Cat!$C:$D,2,FALSE)</f>
        <v>Seguros</v>
      </c>
      <c r="D50" s="24">
        <v>43000</v>
      </c>
      <c r="E50" s="24">
        <v>-14120.26</v>
      </c>
      <c r="F50" s="24">
        <v>28879.739999999998</v>
      </c>
      <c r="G50" s="24">
        <v>28879.74</v>
      </c>
      <c r="H50" s="24">
        <v>28879.74</v>
      </c>
      <c r="I50" s="24">
        <v>28879.74</v>
      </c>
      <c r="J50" s="24">
        <v>28879.74</v>
      </c>
      <c r="K50" s="20">
        <f t="shared" si="0"/>
        <v>0</v>
      </c>
      <c r="L50" s="20">
        <f t="shared" si="1"/>
        <v>0</v>
      </c>
      <c r="M50" s="20">
        <f t="shared" si="2"/>
        <v>0</v>
      </c>
      <c r="N50" s="21">
        <f t="shared" si="3"/>
        <v>1.0000000000000002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570203</v>
      </c>
      <c r="B51" s="13" t="s">
        <v>1678</v>
      </c>
      <c r="C51" s="10" t="str">
        <f>VLOOKUP(A51,Cat!$C:$D,2,FALSE)</f>
        <v>Comisiones Bancarias</v>
      </c>
      <c r="D51" s="24">
        <v>500</v>
      </c>
      <c r="E51" s="24">
        <v>0</v>
      </c>
      <c r="F51" s="24">
        <v>500</v>
      </c>
      <c r="G51" s="24">
        <v>250</v>
      </c>
      <c r="H51" s="24">
        <v>183.5</v>
      </c>
      <c r="I51" s="24">
        <v>183.5</v>
      </c>
      <c r="J51" s="24">
        <v>183.5</v>
      </c>
      <c r="K51" s="20">
        <f t="shared" si="0"/>
        <v>316.5</v>
      </c>
      <c r="L51" s="20">
        <f t="shared" si="1"/>
        <v>316.5</v>
      </c>
      <c r="M51" s="20">
        <f t="shared" si="2"/>
        <v>0</v>
      </c>
      <c r="N51" s="21">
        <f t="shared" si="3"/>
        <v>0.36699999999999999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570206</v>
      </c>
      <c r="B52" s="13" t="s">
        <v>1678</v>
      </c>
      <c r="C52" s="10" t="str">
        <f>VLOOKUP(A52,Cat!$C:$D,2,FALSE)</f>
        <v>Costas Judiciales Tramites Notariales Legalizacion de Documentos y Arreglos Extrajudiciales</v>
      </c>
      <c r="D52" s="24">
        <v>5000</v>
      </c>
      <c r="E52" s="24">
        <v>179.58</v>
      </c>
      <c r="F52" s="24">
        <v>5179.58</v>
      </c>
      <c r="G52" s="24">
        <v>5179.58</v>
      </c>
      <c r="H52" s="24">
        <v>1621.25</v>
      </c>
      <c r="I52" s="24">
        <v>1621.25</v>
      </c>
      <c r="J52" s="24">
        <v>1585.8</v>
      </c>
      <c r="K52" s="20">
        <f t="shared" si="0"/>
        <v>3558.33</v>
      </c>
      <c r="L52" s="20">
        <f t="shared" si="1"/>
        <v>3558.33</v>
      </c>
      <c r="M52" s="20">
        <f t="shared" si="2"/>
        <v>35.450000000000045</v>
      </c>
      <c r="N52" s="21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580101</v>
      </c>
      <c r="B53" s="13" t="s">
        <v>1679</v>
      </c>
      <c r="C53" s="10" t="str">
        <f>VLOOKUP(A53,Cat!$C:$D,2,FALSE)</f>
        <v>A Entidades del Presupuesto General del Estado</v>
      </c>
      <c r="D53" s="24">
        <v>420000</v>
      </c>
      <c r="E53" s="24">
        <v>-206941.92</v>
      </c>
      <c r="F53" s="24">
        <v>213058.08</v>
      </c>
      <c r="G53" s="24">
        <v>163000</v>
      </c>
      <c r="H53" s="24">
        <v>111838.99</v>
      </c>
      <c r="I53" s="24">
        <v>111838.99</v>
      </c>
      <c r="J53" s="24">
        <v>111838.99</v>
      </c>
      <c r="K53" s="20">
        <f t="shared" si="0"/>
        <v>101219.08999999998</v>
      </c>
      <c r="L53" s="20">
        <f t="shared" si="1"/>
        <v>101219.08999999998</v>
      </c>
      <c r="M53" s="20">
        <f t="shared" si="2"/>
        <v>0</v>
      </c>
      <c r="N53" s="21">
        <f t="shared" si="3"/>
        <v>0.52492254694119089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31.2" x14ac:dyDescent="0.3">
      <c r="A54" s="13">
        <v>630204</v>
      </c>
      <c r="B54" s="13" t="s">
        <v>1680</v>
      </c>
      <c r="C54" s="10" t="str">
        <f>VLOOKUP(A54,Cat!$C:$D,2,FALSE)</f>
        <v>Edicion- Impresion- Reproduccion- Publicaciones- Suscripciones- Fotocopiado- Traduccion- Empastado- Enmarcacion- Serigrafia- Fotografia Carnetizacion- Filmacion e Imagenes Satelitales</v>
      </c>
      <c r="D54" s="24">
        <v>3788663.95</v>
      </c>
      <c r="E54" s="24">
        <v>-3788663.95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0">
        <f t="shared" si="0"/>
        <v>0</v>
      </c>
      <c r="L54" s="20">
        <f t="shared" si="1"/>
        <v>0</v>
      </c>
      <c r="M54" s="20">
        <f t="shared" si="2"/>
        <v>0</v>
      </c>
      <c r="N54" s="21"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630207</v>
      </c>
      <c r="B55" s="13" t="s">
        <v>1680</v>
      </c>
      <c r="C55" s="10" t="str">
        <f>VLOOKUP(A55,Cat!$C:$D,2,FALSE)</f>
        <v>Difusion e Informacion</v>
      </c>
      <c r="D55" s="24">
        <v>0</v>
      </c>
      <c r="E55" s="24">
        <v>6700</v>
      </c>
      <c r="F55" s="24">
        <v>6700</v>
      </c>
      <c r="G55" s="24">
        <v>900</v>
      </c>
      <c r="H55" s="24">
        <v>900</v>
      </c>
      <c r="I55" s="24">
        <v>900</v>
      </c>
      <c r="J55" s="24">
        <v>900</v>
      </c>
      <c r="K55" s="20">
        <f t="shared" si="0"/>
        <v>5800</v>
      </c>
      <c r="L55" s="20">
        <f t="shared" si="1"/>
        <v>5800</v>
      </c>
      <c r="M55" s="20">
        <f t="shared" si="2"/>
        <v>0</v>
      </c>
      <c r="N55" s="21">
        <f t="shared" si="3"/>
        <v>0.13432835820895522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630401</v>
      </c>
      <c r="B56" s="13" t="s">
        <v>1680</v>
      </c>
      <c r="C56" s="10" t="str">
        <f>VLOOKUP(A56,Cat!$C:$D,2,FALSE)</f>
        <v>Terrenos</v>
      </c>
      <c r="D56" s="24">
        <v>75106.62</v>
      </c>
      <c r="E56" s="24">
        <v>-6700</v>
      </c>
      <c r="F56" s="24">
        <v>68406.62</v>
      </c>
      <c r="G56" s="24">
        <v>0</v>
      </c>
      <c r="H56" s="24">
        <v>0</v>
      </c>
      <c r="I56" s="24">
        <v>0</v>
      </c>
      <c r="J56" s="24">
        <v>0</v>
      </c>
      <c r="K56" s="20">
        <f t="shared" si="0"/>
        <v>68406.62</v>
      </c>
      <c r="L56" s="20">
        <f t="shared" si="1"/>
        <v>68406.62</v>
      </c>
      <c r="M56" s="20">
        <f t="shared" si="2"/>
        <v>0</v>
      </c>
      <c r="N56" s="21">
        <f t="shared" si="3"/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630402</v>
      </c>
      <c r="B57" s="13" t="s">
        <v>1680</v>
      </c>
      <c r="C57" s="10" t="str">
        <f>VLOOKUP(A57,Cat!$C:$D,2,FALSE)</f>
        <v>Edificios Locales Residencias y Cableado Estructurado (Instalacion Mantenimiento y Reparacion)</v>
      </c>
      <c r="D57" s="24">
        <v>900000</v>
      </c>
      <c r="E57" s="24">
        <v>-297156.59000000003</v>
      </c>
      <c r="F57" s="24">
        <v>602843.41</v>
      </c>
      <c r="G57" s="24">
        <v>5708.41</v>
      </c>
      <c r="H57" s="24">
        <v>5483.41</v>
      </c>
      <c r="I57" s="24">
        <v>5483.41</v>
      </c>
      <c r="J57" s="24">
        <v>5483.41</v>
      </c>
      <c r="K57" s="20">
        <f t="shared" si="0"/>
        <v>597360</v>
      </c>
      <c r="L57" s="20">
        <f t="shared" si="1"/>
        <v>597360</v>
      </c>
      <c r="M57" s="20">
        <f t="shared" si="2"/>
        <v>0</v>
      </c>
      <c r="N57" s="21">
        <f t="shared" si="3"/>
        <v>9.095910992872925E-3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630417</v>
      </c>
      <c r="B58" s="13" t="s">
        <v>1680</v>
      </c>
      <c r="C58" s="10" t="str">
        <f>VLOOKUP(A58,Cat!$C:$D,2,FALSE)</f>
        <v>Infraestructura</v>
      </c>
      <c r="D58" s="24">
        <v>100560302.53999999</v>
      </c>
      <c r="E58" s="24">
        <v>-8629926.3100000005</v>
      </c>
      <c r="F58" s="24">
        <v>91930376.229999974</v>
      </c>
      <c r="G58" s="24">
        <v>66066248.789999999</v>
      </c>
      <c r="H58" s="24">
        <v>61545102.969999999</v>
      </c>
      <c r="I58" s="24">
        <v>44047532.350000009</v>
      </c>
      <c r="J58" s="24">
        <v>35437498.160000019</v>
      </c>
      <c r="K58" s="20">
        <f t="shared" si="0"/>
        <v>30385273.259999976</v>
      </c>
      <c r="L58" s="20">
        <f t="shared" si="1"/>
        <v>30385273.259999976</v>
      </c>
      <c r="M58" s="20">
        <f t="shared" si="2"/>
        <v>8610034.1899999902</v>
      </c>
      <c r="N58" s="21">
        <f t="shared" si="3"/>
        <v>0.47914012926258226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630601</v>
      </c>
      <c r="B59" s="13" t="s">
        <v>1680</v>
      </c>
      <c r="C59" s="10" t="str">
        <f>VLOOKUP(A59,Cat!$C:$D,2,FALSE)</f>
        <v>Consultoria  Asesoria e Investigacion Especializada</v>
      </c>
      <c r="D59" s="24">
        <v>290000</v>
      </c>
      <c r="E59" s="24">
        <v>20633</v>
      </c>
      <c r="F59" s="24">
        <v>310633</v>
      </c>
      <c r="G59" s="24">
        <v>0</v>
      </c>
      <c r="H59" s="24">
        <v>0</v>
      </c>
      <c r="I59" s="24">
        <v>0</v>
      </c>
      <c r="J59" s="24">
        <v>0</v>
      </c>
      <c r="K59" s="20">
        <f t="shared" si="0"/>
        <v>310633</v>
      </c>
      <c r="L59" s="20">
        <f t="shared" si="1"/>
        <v>310633</v>
      </c>
      <c r="M59" s="20">
        <f t="shared" si="2"/>
        <v>0</v>
      </c>
      <c r="N59" s="21">
        <f t="shared" si="3"/>
        <v>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630604</v>
      </c>
      <c r="B60" s="13" t="s">
        <v>1680</v>
      </c>
      <c r="C60" s="10" t="str">
        <f>VLOOKUP(A60,Cat!$C:$D,2,FALSE)</f>
        <v>Fiscalizacion e Inspecciones Tecnicas</v>
      </c>
      <c r="D60" s="24">
        <v>3697955.1300000069</v>
      </c>
      <c r="E60" s="24">
        <v>-858021.42</v>
      </c>
      <c r="F60" s="24">
        <v>2839933.7100000079</v>
      </c>
      <c r="G60" s="24">
        <v>1908989.4599999995</v>
      </c>
      <c r="H60" s="24">
        <v>1468493.7599999995</v>
      </c>
      <c r="I60" s="24">
        <v>928722.38999999955</v>
      </c>
      <c r="J60" s="24">
        <v>855654.65</v>
      </c>
      <c r="K60" s="20">
        <f t="shared" si="0"/>
        <v>1371439.9500000083</v>
      </c>
      <c r="L60" s="20">
        <f t="shared" si="1"/>
        <v>1371439.9500000083</v>
      </c>
      <c r="M60" s="20">
        <f t="shared" si="2"/>
        <v>73067.739999999525</v>
      </c>
      <c r="N60" s="21">
        <f t="shared" si="3"/>
        <v>0.327022559269525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630606</v>
      </c>
      <c r="B61" s="13" t="s">
        <v>1680</v>
      </c>
      <c r="C61" s="10" t="str">
        <f>VLOOKUP(A61,Cat!$C:$D,2,FALSE)</f>
        <v>Honorarios por Contratos Civiles de Servicios</v>
      </c>
      <c r="D61" s="24">
        <v>1216444.5800000008</v>
      </c>
      <c r="E61" s="24">
        <v>262428.92999999993</v>
      </c>
      <c r="F61" s="24">
        <v>1478873.5100000002</v>
      </c>
      <c r="G61" s="24">
        <v>975367.69000000029</v>
      </c>
      <c r="H61" s="24">
        <v>818928.27000000037</v>
      </c>
      <c r="I61" s="24">
        <v>657345.39000000013</v>
      </c>
      <c r="J61" s="24">
        <v>649871.43000000005</v>
      </c>
      <c r="K61" s="20">
        <f t="shared" si="0"/>
        <v>659945.23999999987</v>
      </c>
      <c r="L61" s="20">
        <f t="shared" si="1"/>
        <v>659945.23999999987</v>
      </c>
      <c r="M61" s="20">
        <f t="shared" si="2"/>
        <v>7473.9600000000792</v>
      </c>
      <c r="N61" s="21">
        <f t="shared" si="3"/>
        <v>0.44449061096509873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670199</v>
      </c>
      <c r="B62" s="13" t="s">
        <v>1678</v>
      </c>
      <c r="C62" s="10" t="str">
        <f>VLOOKUP(A62,Cat!$C:$D,2,FALSE)</f>
        <v>Otros Impuestos  Tasas y Contribuciones</v>
      </c>
      <c r="D62" s="24">
        <v>804799.4</v>
      </c>
      <c r="E62" s="24">
        <v>3538.05</v>
      </c>
      <c r="F62" s="24">
        <v>808337.45</v>
      </c>
      <c r="G62" s="24">
        <v>71723.890000000014</v>
      </c>
      <c r="H62" s="24">
        <v>61371.360000000008</v>
      </c>
      <c r="I62" s="24">
        <v>61371.350000000006</v>
      </c>
      <c r="J62" s="24">
        <v>61037.250000000007</v>
      </c>
      <c r="K62" s="20">
        <f t="shared" si="0"/>
        <v>746966.09</v>
      </c>
      <c r="L62" s="20">
        <f t="shared" si="1"/>
        <v>746966.09</v>
      </c>
      <c r="M62" s="20">
        <f t="shared" si="2"/>
        <v>334.09999999999854</v>
      </c>
      <c r="N62" s="21">
        <f t="shared" si="3"/>
        <v>7.5922932928568401E-2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29">
        <v>840103</v>
      </c>
      <c r="B63" s="13" t="s">
        <v>1681</v>
      </c>
      <c r="C63" s="30" t="str">
        <f>VLOOKUP(A63,Cat!$C:$D,2,FALSE)</f>
        <v>Mobiliarios</v>
      </c>
      <c r="D63" s="31">
        <v>6500</v>
      </c>
      <c r="E63" s="31">
        <v>0</v>
      </c>
      <c r="F63" s="31">
        <v>6500</v>
      </c>
      <c r="G63" s="31">
        <v>4956.5200000000004</v>
      </c>
      <c r="H63" s="31">
        <v>4956.5200000000004</v>
      </c>
      <c r="I63" s="31">
        <v>4956.5200000000004</v>
      </c>
      <c r="J63" s="31">
        <v>4956.5200000000004</v>
      </c>
      <c r="K63" s="32">
        <f t="shared" si="0"/>
        <v>1543.4799999999996</v>
      </c>
      <c r="L63" s="32">
        <f t="shared" si="1"/>
        <v>1543.4799999999996</v>
      </c>
      <c r="M63" s="32">
        <f t="shared" si="2"/>
        <v>0</v>
      </c>
      <c r="N63" s="21">
        <f t="shared" si="3"/>
        <v>0.76254153846153849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840104</v>
      </c>
      <c r="B64" s="13" t="s">
        <v>1681</v>
      </c>
      <c r="C64" s="10" t="str">
        <f>VLOOKUP(A64,Cat!$C:$D,2,FALSE)</f>
        <v>Maquinarias y Equipos</v>
      </c>
      <c r="D64" s="24">
        <v>0</v>
      </c>
      <c r="E64" s="24">
        <v>6300</v>
      </c>
      <c r="F64" s="24">
        <v>6300</v>
      </c>
      <c r="G64" s="24">
        <v>6300</v>
      </c>
      <c r="H64" s="24">
        <v>6300</v>
      </c>
      <c r="I64" s="24">
        <v>6225</v>
      </c>
      <c r="J64" s="24">
        <v>6162.75</v>
      </c>
      <c r="K64" s="32">
        <f t="shared" ref="K64:K65" si="4">+F64-H64</f>
        <v>0</v>
      </c>
      <c r="L64" s="32">
        <f t="shared" ref="L64:L65" si="5">+F64-H64</f>
        <v>0</v>
      </c>
      <c r="M64" s="32">
        <f t="shared" ref="M64:M65" si="6">+I64-J64</f>
        <v>62.25</v>
      </c>
      <c r="N64" s="21">
        <f t="shared" si="3"/>
        <v>0.98809523809523814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840107</v>
      </c>
      <c r="B65" s="13" t="s">
        <v>1681</v>
      </c>
      <c r="C65" s="10" t="str">
        <f>VLOOKUP(A65,Cat!$C:$D,2,FALSE)</f>
        <v>Equipos Sistemas y Paquetes Informaticos</v>
      </c>
      <c r="D65" s="24">
        <v>40800</v>
      </c>
      <c r="E65" s="24">
        <v>114975.43</v>
      </c>
      <c r="F65" s="24">
        <v>155775.43</v>
      </c>
      <c r="G65" s="24">
        <v>0</v>
      </c>
      <c r="H65" s="24">
        <v>0</v>
      </c>
      <c r="I65" s="24">
        <v>0</v>
      </c>
      <c r="J65" s="24">
        <v>0</v>
      </c>
      <c r="K65" s="20">
        <f t="shared" si="4"/>
        <v>155775.43</v>
      </c>
      <c r="L65" s="20">
        <f t="shared" si="5"/>
        <v>155775.43</v>
      </c>
      <c r="M65" s="20">
        <f t="shared" si="6"/>
        <v>0</v>
      </c>
      <c r="N65" s="21">
        <f t="shared" si="3"/>
        <v>0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13">
        <v>970101</v>
      </c>
      <c r="B66" s="13" t="s">
        <v>1658</v>
      </c>
      <c r="C66" s="10" t="str">
        <f>VLOOKUP(A66,Cat!$C:$D,2,FALSE)</f>
        <v>De Cuentas por Pagar</v>
      </c>
      <c r="D66" s="24">
        <v>0</v>
      </c>
      <c r="E66" s="24">
        <v>11225851.720000001</v>
      </c>
      <c r="F66" s="24">
        <v>11225851.720000001</v>
      </c>
      <c r="G66" s="24">
        <v>9927876.9700000007</v>
      </c>
      <c r="H66" s="24">
        <v>9927876.9700000007</v>
      </c>
      <c r="I66" s="24">
        <v>9794680.7599999998</v>
      </c>
      <c r="J66" s="24">
        <v>9794680.7599999998</v>
      </c>
      <c r="K66" s="20">
        <f t="shared" ref="K66:K67" si="7">+F66-H66</f>
        <v>1297974.75</v>
      </c>
      <c r="L66" s="20">
        <f t="shared" ref="L66:L67" si="8">+F66-H66</f>
        <v>1297974.75</v>
      </c>
      <c r="M66" s="20">
        <f t="shared" ref="M66:M67" si="9">+I66-J66</f>
        <v>0</v>
      </c>
      <c r="N66" s="21">
        <f t="shared" ref="N66:N67" si="10">+I66/F66</f>
        <v>0.87251114697602639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13">
        <v>980201</v>
      </c>
      <c r="B67" s="13" t="s">
        <v>1682</v>
      </c>
      <c r="C67" s="10" t="str">
        <f>VLOOKUP(A67,Cat!$C:$D,2,FALSE)</f>
        <v>OBLIGACIONES POR CONVENIOS DE COOPERACION INTERINSTITUCIONAL</v>
      </c>
      <c r="D67" s="24">
        <v>0</v>
      </c>
      <c r="E67" s="24">
        <v>2061316.5699999998</v>
      </c>
      <c r="F67" s="24">
        <v>2061316.5699999998</v>
      </c>
      <c r="G67" s="24">
        <v>2061316.5699999998</v>
      </c>
      <c r="H67" s="24">
        <v>2059282.88</v>
      </c>
      <c r="I67" s="24">
        <v>2059282.88</v>
      </c>
      <c r="J67" s="24">
        <v>2059282.88</v>
      </c>
      <c r="K67" s="20">
        <f t="shared" si="7"/>
        <v>2033.6899999999441</v>
      </c>
      <c r="L67" s="20">
        <f t="shared" si="8"/>
        <v>2033.6899999999441</v>
      </c>
      <c r="M67" s="20">
        <f t="shared" si="9"/>
        <v>0</v>
      </c>
      <c r="N67" s="21">
        <f t="shared" si="10"/>
        <v>0.9990134023906867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8" sqref="F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7" sqref="B17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2024-06-12T22:01:54Z</dcterms:modified>
</cp:coreProperties>
</file>