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5\33 SEPTIEMBRE 2025\6-presupuesto-de-la-institucion\"/>
    </mc:Choice>
  </mc:AlternateContent>
  <xr:revisionPtr revIDLastSave="0" documentId="13_ncr:1_{5E0A027B-5FCD-444F-AF45-8C5D2302E7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" i="2" l="1"/>
  <c r="M2" i="2"/>
  <c r="L2" i="2"/>
  <c r="K2" i="2"/>
  <c r="C67" i="2"/>
  <c r="N67" i="2"/>
  <c r="M67" i="2"/>
  <c r="L67" i="2"/>
  <c r="K67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N66" i="2"/>
  <c r="M66" i="2"/>
  <c r="L66" i="2"/>
  <c r="K66" i="2"/>
  <c r="C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6" i="2"/>
  <c r="N27" i="2"/>
  <c r="N28" i="2"/>
  <c r="N29" i="2"/>
  <c r="N32" i="2"/>
  <c r="N34" i="2"/>
  <c r="N35" i="2"/>
  <c r="N36" i="2"/>
  <c r="N37" i="2"/>
  <c r="N38" i="2"/>
  <c r="N39" i="2"/>
  <c r="N43" i="2"/>
  <c r="N44" i="2"/>
  <c r="N45" i="2"/>
  <c r="N49" i="2"/>
  <c r="N50" i="2"/>
  <c r="N51" i="2"/>
  <c r="N52" i="2"/>
  <c r="N53" i="2"/>
  <c r="N54" i="2"/>
  <c r="N57" i="2"/>
  <c r="N58" i="2"/>
  <c r="N59" i="2"/>
  <c r="N60" i="2"/>
  <c r="N61" i="2"/>
  <c r="N63" i="2"/>
  <c r="N64" i="2"/>
  <c r="N65" i="2"/>
  <c r="C3" i="2"/>
  <c r="C4" i="2"/>
  <c r="C5" i="2"/>
  <c r="C6" i="2"/>
  <c r="C7" i="2"/>
  <c r="C8" i="2"/>
  <c r="C9" i="2"/>
  <c r="C10" i="2"/>
  <c r="C11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</calcChain>
</file>

<file path=xl/sharedStrings.xml><?xml version="1.0" encoding="utf-8"?>
<sst xmlns="http://schemas.openxmlformats.org/spreadsheetml/2006/main" count="4837" uniqueCount="1687">
  <si>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</si>
  <si>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</si>
  <si>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</si>
  <si>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</si>
  <si>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</si>
  <si>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</si>
  <si>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</si>
  <si>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</si>
  <si>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</si>
  <si>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</si>
  <si>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</si>
  <si>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</si>
  <si>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</si>
  <si>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</si>
  <si>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</si>
  <si>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</si>
  <si>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</si>
  <si>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</si>
  <si>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</si>
  <si>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</si>
  <si>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</si>
  <si>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</si>
  <si>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</si>
  <si>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</si>
  <si>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</si>
  <si>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</si>
  <si>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</si>
  <si>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</si>
  <si>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</si>
  <si>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</si>
  <si>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</si>
  <si>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</si>
  <si>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</si>
  <si>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</si>
  <si>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</si>
  <si>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</si>
  <si>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</si>
  <si>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</si>
  <si>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</si>
  <si>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</si>
  <si>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</si>
  <si>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</si>
  <si>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</si>
  <si>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</si>
  <si>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</si>
  <si>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</si>
  <si>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</si>
  <si>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</si>
  <si>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</si>
  <si>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</si>
  <si>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</si>
  <si>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</si>
  <si>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</si>
  <si>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</si>
  <si>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</si>
  <si>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</si>
  <si>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</si>
  <si>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</si>
  <si>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</si>
  <si>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</si>
  <si>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</si>
  <si>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</si>
  <si>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</si>
  <si>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</si>
  <si>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</si>
  <si>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</si>
  <si>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</si>
  <si>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</si>
  <si>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</si>
  <si>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</si>
  <si>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</si>
  <si>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</si>
  <si>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</si>
  <si>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</si>
  <si>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</si>
  <si>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</si>
  <si>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</si>
  <si>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</si>
  <si>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</si>
  <si>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</si>
  <si>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</si>
  <si>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</si>
  <si>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</si>
  <si>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</si>
  <si>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</si>
  <si>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</si>
  <si>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</si>
  <si>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</si>
  <si>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</si>
  <si>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</si>
  <si>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</si>
  <si>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</si>
  <si>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</si>
  <si>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</si>
  <si>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</si>
  <si>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</si>
  <si>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</si>
  <si>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</si>
  <si>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</si>
  <si>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</si>
  <si>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</si>
  <si>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</si>
  <si>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</si>
  <si>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</si>
  <si>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</si>
  <si>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</si>
  <si>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</si>
  <si>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</si>
  <si>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</si>
  <si>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</si>
  <si>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</si>
  <si>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</si>
  <si>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</si>
  <si>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</si>
  <si>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</si>
  <si>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</si>
  <si>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</si>
  <si>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</si>
  <si>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</si>
  <si>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</si>
  <si>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</si>
  <si>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</si>
  <si>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</si>
  <si>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</si>
  <si>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</si>
  <si>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</si>
  <si>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</si>
  <si>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</si>
  <si>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</si>
  <si>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</si>
  <si>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</si>
  <si>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</si>
  <si>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</si>
  <si>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</si>
  <si>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</si>
  <si>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</si>
  <si>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</si>
  <si>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</si>
  <si>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</si>
  <si>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</si>
  <si>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</si>
  <si>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</si>
  <si>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</si>
  <si>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</si>
  <si>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</si>
  <si>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</si>
  <si>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</si>
  <si>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</si>
  <si>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</si>
  <si>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</si>
  <si>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</si>
  <si>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</si>
  <si>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</si>
  <si>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</si>
  <si>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</si>
  <si>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</si>
  <si>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</si>
  <si>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</si>
  <si>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</si>
  <si>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</si>
  <si>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</si>
  <si>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</si>
  <si>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</si>
  <si>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</si>
  <si>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</si>
  <si>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</si>
  <si>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</si>
  <si>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</si>
  <si>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</si>
  <si>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</si>
  <si>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</si>
  <si>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</si>
  <si>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</si>
  <si>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</si>
  <si>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</si>
  <si>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</si>
  <si>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</si>
  <si>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</si>
  <si>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</si>
  <si>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</si>
  <si>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</si>
  <si>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</si>
  <si>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</si>
  <si>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</si>
  <si>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</si>
  <si>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</si>
  <si>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</si>
  <si>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</si>
  <si>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</si>
  <si>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</si>
  <si>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</si>
  <si>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</si>
  <si>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</si>
  <si>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</si>
  <si>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</si>
  <si>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</si>
  <si>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</si>
  <si>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</si>
  <si>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</si>
  <si>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</si>
  <si>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</si>
  <si>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</si>
  <si>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</si>
  <si>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</si>
  <si>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</si>
  <si>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</si>
  <si>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</si>
  <si>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</si>
  <si>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</si>
  <si>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</si>
  <si>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</si>
  <si>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</si>
  <si>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</si>
  <si>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</si>
  <si>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</si>
  <si>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</si>
  <si>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</si>
  <si>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</si>
  <si>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</si>
  <si>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</si>
  <si>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</si>
  <si>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</si>
  <si>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</si>
  <si>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</si>
  <si>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</si>
  <si>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</si>
  <si>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</si>
  <si>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</si>
  <si>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</si>
  <si>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</si>
  <si>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</si>
  <si>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</si>
  <si>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</si>
  <si>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</si>
  <si>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</si>
  <si>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</si>
  <si>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</si>
  <si>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</si>
  <si>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</si>
  <si>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</si>
  <si>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</si>
  <si>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</si>
  <si>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</si>
  <si>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</si>
  <si>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</si>
  <si>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</si>
  <si>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</si>
  <si>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</si>
  <si>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</si>
  <si>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</si>
  <si>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</si>
  <si>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</si>
  <si>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</si>
  <si>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</si>
  <si>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</si>
  <si>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</si>
  <si>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</si>
  <si>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</si>
  <si>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</si>
  <si>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</si>
  <si>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</si>
  <si>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</si>
  <si>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</si>
  <si>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</si>
  <si>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</si>
  <si>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</si>
  <si>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</si>
  <si>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</si>
  <si>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</si>
  <si>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</si>
  <si>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</si>
  <si>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</si>
  <si>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</si>
  <si>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</si>
  <si>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</si>
  <si>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</si>
  <si>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</si>
  <si>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</si>
  <si>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</si>
  <si>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</si>
  <si>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</si>
  <si>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</si>
  <si>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</si>
  <si>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</si>
  <si>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</si>
  <si>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</si>
  <si>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</si>
  <si>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</si>
  <si>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</si>
  <si>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</si>
  <si>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</si>
  <si>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</si>
  <si>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</si>
  <si>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</si>
  <si>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</si>
  <si>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</si>
  <si>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</si>
  <si>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</si>
  <si>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</si>
  <si>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</si>
  <si>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</si>
  <si>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</si>
  <si>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</si>
  <si>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</si>
  <si>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</si>
  <si>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</si>
  <si>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</si>
  <si>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</si>
  <si>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</si>
  <si>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</si>
  <si>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</si>
  <si>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</si>
  <si>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</si>
  <si>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</si>
  <si>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</si>
  <si>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</si>
  <si>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</si>
  <si>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</si>
  <si>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</si>
  <si>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</si>
  <si>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</si>
  <si>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</si>
  <si>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</si>
  <si>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</si>
  <si>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</si>
  <si>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</si>
  <si>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</si>
  <si>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</si>
  <si>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</si>
  <si>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</si>
  <si>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</si>
  <si>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</si>
  <si>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</si>
  <si>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</si>
  <si>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</si>
  <si>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</si>
  <si>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</si>
  <si>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</si>
  <si>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</si>
  <si>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</si>
  <si>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</si>
  <si>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</si>
  <si>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</si>
  <si>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</si>
  <si>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</si>
  <si>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</si>
  <si>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</si>
  <si>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</si>
  <si>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</si>
  <si>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</si>
  <si>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</si>
  <si>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</si>
  <si>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</si>
  <si>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</si>
  <si>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</si>
  <si>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</si>
  <si>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</si>
  <si>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</si>
  <si>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</si>
  <si>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</si>
  <si>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</si>
  <si>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</si>
  <si>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</si>
  <si>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</si>
  <si>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</si>
  <si>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</si>
  <si>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</si>
  <si>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</si>
  <si>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</si>
  <si>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</si>
  <si>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</si>
  <si>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</si>
  <si>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</si>
  <si>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</si>
  <si>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</si>
  <si>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</si>
  <si>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</si>
  <si>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</si>
  <si>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</si>
  <si>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</si>
  <si>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</si>
  <si>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</si>
  <si>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</si>
  <si>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</si>
  <si>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</si>
  <si>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</si>
  <si>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</si>
  <si>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</si>
  <si>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</si>
  <si>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</si>
  <si>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</si>
  <si>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</si>
  <si>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</si>
  <si>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</si>
  <si>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</si>
  <si>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</si>
  <si>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</si>
  <si>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</si>
  <si>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</si>
  <si>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</si>
  <si>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</si>
  <si>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</si>
  <si>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</si>
  <si>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</si>
  <si>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</si>
  <si>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</si>
  <si>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</si>
  <si>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</si>
  <si>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</si>
  <si>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</si>
  <si>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</si>
  <si>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</si>
  <si>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</si>
  <si>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</si>
  <si>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</si>
  <si>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</si>
  <si>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</si>
  <si>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</si>
  <si>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</si>
  <si>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</si>
  <si>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</si>
  <si>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</si>
  <si>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</si>
  <si>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</si>
  <si>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</si>
  <si>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</si>
  <si>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</si>
  <si>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</si>
  <si>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</si>
  <si>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</si>
  <si>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</si>
  <si>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</si>
  <si>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</si>
  <si>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</si>
  <si>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</si>
  <si>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</si>
  <si>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</si>
  <si>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</si>
  <si>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</si>
  <si>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</si>
  <si>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</si>
  <si>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</si>
  <si>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</si>
  <si>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</si>
  <si>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</si>
  <si>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</si>
  <si>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</si>
  <si>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</si>
  <si>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</si>
  <si>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</si>
  <si>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</si>
  <si>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</si>
  <si>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</si>
  <si>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</si>
  <si>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</si>
  <si>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</si>
  <si>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</si>
  <si>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</si>
  <si>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</si>
  <si>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</si>
  <si>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</si>
  <si>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</si>
  <si>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</si>
  <si>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</si>
  <si>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</si>
  <si>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</si>
  <si>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</si>
  <si>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</si>
  <si>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</si>
  <si>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</si>
  <si>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</si>
  <si>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</si>
  <si>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</si>
  <si>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</si>
  <si>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</si>
  <si>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</si>
  <si>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</si>
  <si>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</si>
  <si>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</si>
  <si>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</si>
  <si>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</si>
  <si>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</si>
  <si>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</si>
  <si>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</si>
  <si>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</si>
  <si>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</si>
  <si>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</si>
  <si>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</si>
  <si>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</si>
  <si>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</si>
  <si>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</si>
  <si>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</si>
  <si>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</si>
  <si>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</si>
  <si>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</si>
  <si>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</si>
  <si>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</si>
  <si>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</si>
  <si>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</si>
  <si>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</si>
  <si>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</si>
  <si>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</si>
  <si>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</si>
  <si>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</si>
  <si>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</si>
  <si>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</si>
  <si>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</si>
  <si>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</si>
  <si>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</si>
  <si>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</si>
  <si>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</si>
  <si>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</si>
  <si>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</si>
  <si>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</si>
  <si>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</si>
  <si>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</si>
  <si>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</si>
  <si>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</si>
  <si>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</si>
  <si>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</si>
  <si>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</si>
  <si>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</si>
  <si>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</si>
  <si>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</si>
  <si>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</si>
  <si>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</si>
  <si>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</si>
  <si>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</si>
  <si>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</si>
  <si>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</si>
  <si>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</si>
  <si>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</si>
  <si>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</si>
  <si>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</si>
  <si>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</si>
  <si>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</si>
  <si>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</si>
  <si>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</si>
  <si>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</si>
  <si>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</si>
  <si>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</si>
  <si>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</si>
  <si>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</si>
  <si>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</si>
  <si>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</si>
  <si>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</si>
  <si>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</si>
  <si>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</si>
  <si>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</si>
  <si>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</si>
  <si>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</si>
  <si>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</si>
  <si>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</si>
  <si>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</si>
  <si>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</si>
  <si>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</si>
  <si>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</si>
  <si>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</si>
  <si>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</si>
  <si>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</si>
  <si>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</si>
  <si>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</si>
  <si>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</si>
  <si>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</si>
  <si>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</si>
  <si>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</si>
  <si>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</si>
  <si>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</si>
  <si>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</si>
  <si>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</si>
  <si>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</si>
  <si>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</si>
  <si>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</si>
  <si>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</si>
  <si>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</si>
  <si>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</si>
  <si>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</si>
  <si>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</si>
  <si>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</si>
  <si>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</si>
  <si>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</si>
  <si>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</si>
  <si>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</si>
  <si>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</si>
  <si>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</si>
  <si>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</si>
  <si>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</si>
  <si>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</si>
  <si>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</si>
  <si>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</si>
  <si>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</si>
  <si>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</si>
  <si>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</si>
  <si>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</si>
  <si>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</si>
  <si>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</si>
  <si>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</si>
  <si>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</si>
  <si>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</si>
  <si>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</si>
  <si>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</si>
  <si>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</si>
  <si>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</si>
  <si>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</si>
  <si>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</si>
  <si>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</si>
  <si>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</si>
  <si>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</si>
  <si>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</si>
  <si>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</si>
  <si>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</si>
  <si>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</si>
  <si>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</si>
  <si>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</si>
  <si>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</si>
  <si>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</si>
  <si>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</si>
  <si>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</si>
  <si>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</si>
  <si>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</si>
  <si>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</si>
  <si>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</si>
  <si>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</si>
  <si>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</si>
  <si>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</si>
  <si>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</si>
  <si>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</si>
  <si>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</si>
  <si>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</si>
  <si>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</si>
  <si>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</si>
  <si>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</si>
  <si>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</si>
  <si>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</si>
  <si>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</si>
  <si>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</si>
  <si>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</si>
  <si>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</si>
  <si>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</si>
  <si>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</si>
  <si>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</si>
  <si>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</si>
  <si>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</si>
  <si>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</si>
  <si>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</si>
  <si>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</si>
  <si>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</si>
  <si>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</si>
  <si>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</si>
  <si>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</si>
  <si>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</si>
  <si>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</si>
  <si>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</si>
  <si>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</si>
  <si>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</si>
  <si>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</si>
  <si>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</si>
  <si>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</si>
  <si>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</si>
  <si>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</si>
  <si>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</si>
  <si>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</si>
  <si>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</si>
  <si>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</si>
  <si>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</si>
  <si>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</si>
  <si>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</si>
  <si>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</si>
  <si>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</si>
  <si>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</si>
  <si>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</si>
  <si>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</si>
  <si>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</si>
  <si>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</si>
  <si>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</si>
  <si>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</si>
  <si>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</si>
  <si>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</si>
  <si>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</si>
  <si>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</si>
  <si>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</si>
  <si>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</si>
  <si>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</si>
  <si>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</si>
  <si>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</si>
  <si>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</si>
  <si>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</si>
  <si>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</si>
  <si>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</si>
  <si>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</si>
  <si>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</si>
  <si>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</si>
  <si>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</si>
  <si>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</si>
  <si>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</si>
  <si>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</si>
  <si>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</si>
  <si>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</si>
  <si>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</si>
  <si>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</si>
  <si>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</si>
  <si>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</si>
  <si>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</si>
  <si>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</si>
  <si>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</si>
  <si>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</si>
  <si>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</si>
  <si>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</si>
  <si>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</si>
  <si>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</si>
  <si>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</si>
  <si>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</si>
  <si>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</si>
  <si>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</si>
  <si>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</si>
  <si>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</si>
  <si>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</si>
  <si>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</si>
  <si>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</si>
  <si>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</si>
  <si>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</si>
  <si>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</si>
  <si>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</si>
  <si>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</si>
  <si>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</si>
  <si>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</si>
  <si>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</si>
  <si>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</si>
  <si>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</si>
  <si>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</si>
  <si>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</si>
  <si>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</si>
  <si>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</si>
  <si>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</si>
  <si>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</si>
  <si>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</si>
  <si>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</si>
  <si>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</si>
  <si>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</si>
  <si>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</si>
  <si>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</si>
  <si>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</si>
  <si>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</si>
  <si>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</si>
  <si>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</si>
  <si>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</si>
  <si>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</si>
  <si>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</si>
  <si>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</si>
  <si>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</si>
  <si>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</si>
  <si>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</si>
  <si>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</si>
  <si>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</si>
  <si>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</si>
  <si>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</si>
  <si>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</si>
  <si>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</si>
  <si>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</si>
  <si>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</si>
  <si>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</si>
  <si>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</si>
  <si>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</si>
  <si>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</si>
  <si>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</si>
  <si>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</si>
  <si>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</si>
  <si>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</si>
  <si>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</si>
  <si>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</si>
  <si>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</si>
  <si>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</si>
  <si>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</si>
  <si>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</si>
  <si>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</si>
  <si>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</si>
  <si>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</si>
  <si>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</si>
  <si>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</si>
  <si>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</si>
  <si>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</si>
  <si>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</si>
  <si>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</si>
  <si>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</si>
  <si>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</si>
  <si>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</si>
  <si>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</si>
  <si>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</si>
  <si>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</si>
  <si>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</si>
  <si>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</si>
  <si>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</si>
  <si>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</si>
  <si>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</si>
  <si>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</si>
  <si>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</si>
  <si>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</si>
  <si>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</si>
  <si>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</si>
  <si>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</si>
  <si>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</si>
  <si>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</si>
  <si>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</si>
  <si>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</si>
  <si>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</si>
  <si>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</si>
  <si>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</si>
  <si>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</si>
  <si>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</si>
  <si>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</si>
  <si>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</si>
  <si>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</si>
  <si>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</si>
  <si>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</si>
  <si>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</si>
  <si>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</si>
  <si>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</si>
  <si>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</si>
  <si>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</si>
  <si>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</si>
  <si>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</si>
  <si>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</si>
  <si>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</si>
  <si>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</si>
  <si>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</si>
  <si>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</si>
  <si>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</si>
  <si>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</si>
  <si>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</si>
  <si>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</si>
  <si>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</si>
  <si>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</si>
  <si>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</si>
  <si>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</si>
  <si>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</si>
  <si>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</si>
  <si>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</si>
  <si>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</si>
  <si>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</si>
  <si>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</si>
  <si>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</si>
  <si>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</si>
  <si>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</si>
  <si>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</si>
  <si>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</si>
  <si>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</si>
  <si>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</si>
  <si>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</si>
  <si>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</si>
  <si>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</si>
  <si>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</si>
  <si>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</si>
  <si>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</si>
  <si>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</si>
  <si>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</si>
  <si>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</si>
  <si>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</si>
  <si>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</si>
  <si>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</si>
  <si>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</si>
  <si>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</si>
  <si>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</si>
  <si>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</si>
  <si>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</si>
  <si>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</si>
  <si>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</si>
  <si>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</si>
  <si>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</si>
  <si>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</si>
  <si>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</si>
  <si>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</si>
  <si>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</si>
  <si>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</si>
  <si>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</si>
  <si>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</si>
  <si>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</si>
  <si>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</si>
  <si>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</si>
  <si>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</si>
  <si>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</si>
  <si>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</si>
  <si>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</si>
  <si>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</si>
  <si>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</si>
  <si>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</si>
  <si>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</si>
  <si>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</si>
  <si>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</si>
  <si>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</si>
  <si>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</si>
  <si>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</si>
  <si>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</si>
  <si>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</si>
  <si>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</si>
  <si>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</si>
  <si>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</si>
  <si>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</si>
  <si>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</si>
  <si>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</si>
  <si>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</si>
  <si>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</si>
  <si>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</si>
  <si>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</si>
  <si>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</si>
  <si>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</si>
  <si>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</si>
  <si>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</si>
  <si>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</si>
  <si>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</si>
  <si>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</si>
  <si>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</si>
  <si>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</si>
  <si>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</si>
  <si>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</si>
  <si>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</si>
  <si>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</si>
  <si>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</si>
  <si>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</si>
  <si>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</si>
  <si>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</si>
  <si>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</si>
  <si>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</si>
  <si>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</si>
  <si>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</si>
  <si>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</si>
  <si>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</si>
  <si>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</si>
  <si>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</si>
  <si>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</si>
  <si>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</si>
  <si>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</si>
  <si>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</si>
  <si>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</si>
  <si>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</si>
  <si>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</si>
  <si>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</si>
  <si>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</si>
  <si>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</si>
  <si>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</si>
  <si>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</si>
  <si>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</si>
  <si>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</si>
  <si>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</si>
  <si>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</si>
  <si>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</si>
  <si>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</si>
  <si>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</si>
  <si>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</si>
  <si>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</si>
  <si>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</si>
  <si>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</si>
  <si>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</si>
  <si>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</si>
  <si>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</si>
  <si>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</si>
  <si>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</si>
  <si>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</si>
  <si>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</si>
  <si>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</si>
  <si>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</si>
  <si>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</si>
  <si>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</si>
  <si>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</si>
  <si>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</si>
  <si>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</si>
  <si>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</si>
  <si>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</si>
  <si>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</si>
  <si>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</si>
  <si>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</si>
  <si>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</si>
  <si>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</si>
  <si>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</si>
  <si>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</si>
  <si>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</si>
  <si>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</si>
  <si>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</si>
  <si>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</si>
  <si>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</si>
  <si>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</si>
  <si>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</si>
  <si>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</si>
  <si>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</si>
  <si>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</si>
  <si>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</si>
  <si>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</si>
  <si>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</si>
  <si>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</si>
  <si>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</si>
  <si>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</si>
  <si>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</si>
  <si>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</si>
  <si>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</si>
  <si>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</si>
  <si>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</si>
  <si>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</si>
  <si>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</si>
  <si>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</si>
  <si>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</si>
  <si>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</si>
  <si>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</si>
  <si>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</si>
  <si>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</si>
  <si>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</si>
  <si>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</si>
  <si>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</si>
  <si>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</si>
  <si>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</si>
  <si>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</si>
  <si>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</si>
  <si>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</si>
  <si>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</si>
  <si>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</si>
  <si>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</si>
  <si>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</si>
  <si>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</si>
  <si>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</si>
  <si>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</si>
  <si>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</si>
  <si>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</si>
  <si>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</si>
  <si>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</si>
  <si>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</si>
  <si>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</si>
  <si>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</si>
  <si>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</si>
  <si>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</si>
  <si>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</si>
  <si>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</si>
  <si>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</si>
  <si>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</si>
  <si>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</si>
  <si>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</si>
  <si>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</si>
  <si>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</si>
  <si>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</si>
  <si>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</si>
  <si>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</si>
  <si>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</si>
  <si>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</si>
  <si>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</si>
  <si>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</si>
  <si>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</si>
  <si>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</si>
  <si>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</si>
  <si>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</si>
  <si>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</si>
  <si>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</si>
  <si>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</si>
  <si>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</si>
  <si>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</si>
  <si>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</si>
  <si>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</si>
  <si>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</si>
  <si>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</si>
  <si>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</si>
  <si>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</si>
  <si>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</si>
  <si>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</si>
  <si>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</si>
  <si>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</si>
  <si>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</si>
  <si>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</si>
  <si>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</si>
  <si>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</si>
  <si>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</si>
  <si>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</si>
  <si>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</si>
  <si>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</si>
  <si>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</si>
  <si>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</si>
  <si>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</si>
  <si>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</si>
  <si>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</si>
  <si>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</si>
  <si>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</si>
  <si>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</si>
  <si>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</si>
  <si>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</si>
  <si>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</si>
  <si>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</si>
  <si>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</si>
  <si>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</si>
  <si>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</si>
  <si>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</si>
  <si>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</si>
  <si>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</si>
  <si>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</si>
  <si>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</si>
  <si>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</si>
  <si>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</si>
  <si>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</si>
  <si>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</si>
  <si>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</si>
  <si>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</si>
  <si>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</si>
  <si>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</si>
  <si>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</si>
  <si>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</si>
  <si>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</si>
  <si>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</si>
  <si>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</si>
  <si>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</si>
  <si>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</si>
  <si>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</si>
  <si>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</si>
  <si>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</si>
  <si>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</si>
  <si>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</si>
  <si>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</si>
  <si>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</si>
  <si>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</si>
  <si>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</si>
  <si>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</si>
  <si>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</si>
  <si>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</si>
  <si>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</si>
  <si>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</si>
  <si>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</si>
  <si>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</si>
  <si>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</si>
  <si>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</si>
  <si>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</si>
  <si>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</si>
  <si>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</si>
  <si>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</si>
  <si>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</si>
  <si>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</si>
  <si>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</si>
  <si>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</si>
  <si>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</si>
  <si>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</si>
  <si>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</si>
  <si>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</si>
  <si>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</si>
  <si>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</si>
  <si>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</si>
  <si>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</si>
  <si>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</si>
  <si>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</si>
  <si>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</si>
  <si>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</si>
  <si>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</si>
  <si>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</si>
  <si>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</si>
  <si>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</si>
  <si>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</si>
  <si>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</si>
  <si>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</si>
  <si>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</si>
  <si>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</si>
  <si>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</si>
  <si>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</si>
  <si>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</si>
  <si>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</si>
  <si>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</si>
  <si>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</si>
  <si>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</si>
  <si>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</si>
  <si>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</si>
  <si>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</si>
  <si>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</si>
  <si>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</si>
  <si>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</si>
  <si>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</si>
  <si>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</si>
  <si>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</si>
  <si>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</si>
  <si>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</si>
  <si>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</si>
  <si>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</si>
  <si>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</si>
  <si>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</si>
  <si>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</si>
  <si>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</si>
  <si>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</si>
  <si>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</si>
  <si>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</si>
  <si>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</si>
  <si>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</si>
  <si>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</si>
  <si>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</si>
  <si>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</si>
  <si>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</si>
  <si>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</si>
  <si>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</si>
  <si>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</si>
  <si>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</si>
  <si>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</si>
  <si>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</si>
  <si>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</si>
  <si>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</si>
  <si>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</si>
  <si>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</si>
  <si>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</si>
  <si>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</si>
  <si>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</si>
  <si>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</si>
  <si>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</si>
  <si>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</si>
  <si>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</si>
  <si>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</si>
  <si>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</si>
  <si>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</si>
  <si>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</si>
  <si>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</si>
  <si>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</si>
  <si>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</si>
  <si>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</si>
  <si>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</si>
  <si>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</si>
  <si>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</si>
  <si>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</si>
  <si>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</si>
  <si>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</si>
  <si>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</si>
  <si>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</si>
  <si>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</si>
  <si>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</si>
  <si>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</si>
  <si>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</si>
  <si>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</si>
  <si>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</si>
  <si>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</si>
  <si>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</si>
  <si>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</si>
  <si>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</si>
  <si>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</si>
  <si>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</si>
  <si>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</si>
  <si>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</si>
  <si>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</si>
  <si>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</si>
  <si>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</si>
  <si>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</si>
  <si>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</si>
  <si>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</si>
  <si>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</si>
  <si>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</si>
  <si>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</si>
  <si>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</si>
  <si>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</si>
  <si>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</si>
  <si>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</si>
  <si>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</si>
  <si>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</si>
  <si>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</si>
  <si>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</si>
  <si>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</si>
  <si>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</si>
  <si>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</si>
  <si>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</si>
  <si>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</si>
  <si>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</si>
  <si>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</si>
  <si>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</si>
  <si>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</si>
  <si>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</si>
  <si>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</si>
  <si>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</si>
  <si>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</si>
  <si>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</si>
  <si>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</si>
  <si>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</si>
  <si>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</si>
  <si>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</si>
  <si>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</si>
  <si>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</si>
  <si>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</si>
  <si>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</si>
  <si>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</si>
  <si>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</si>
  <si>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</si>
  <si>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</si>
  <si>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</si>
  <si>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</si>
  <si>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</si>
  <si>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</si>
  <si>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</si>
  <si>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</si>
  <si>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</si>
  <si>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</si>
  <si>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</si>
  <si>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</si>
  <si>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</si>
  <si>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</si>
  <si>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</si>
  <si>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</si>
  <si>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</si>
  <si>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</si>
  <si>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</si>
  <si>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</si>
  <si>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</si>
  <si>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</si>
  <si>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</si>
  <si>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</si>
  <si>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</si>
  <si>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</si>
  <si>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</si>
  <si>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</si>
  <si>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</si>
  <si>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</si>
  <si>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</si>
  <si>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</si>
  <si>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</si>
  <si>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</si>
  <si>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</si>
  <si>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</si>
  <si>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</si>
  <si>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</si>
  <si>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</si>
  <si>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</si>
  <si>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</si>
  <si>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</si>
  <si>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</si>
  <si>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</si>
  <si>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</si>
  <si>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</si>
  <si>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</si>
  <si>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</si>
  <si>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</si>
  <si>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</si>
  <si>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</si>
  <si>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</si>
  <si>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</si>
  <si>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</si>
  <si>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</si>
  <si>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</si>
  <si>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</si>
  <si>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</si>
  <si>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</si>
  <si>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</si>
  <si>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</si>
  <si>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</si>
  <si>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</si>
  <si>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</si>
  <si>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</si>
  <si>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</si>
  <si>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</si>
  <si>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</si>
  <si>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</si>
  <si>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</si>
  <si>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</si>
  <si>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</si>
  <si>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</si>
  <si>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</si>
  <si>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</si>
  <si>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</si>
  <si>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</si>
  <si>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</si>
  <si>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</si>
  <si>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</si>
  <si>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</si>
  <si>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</si>
  <si>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</si>
  <si>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</si>
  <si>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</si>
  <si>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</si>
  <si>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</si>
  <si>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</si>
  <si>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</si>
  <si>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</si>
  <si>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</si>
  <si>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</si>
  <si>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</si>
  <si>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</si>
  <si>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</si>
  <si>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</si>
  <si>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</si>
  <si>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</si>
  <si>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</si>
  <si>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</si>
  <si>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</si>
  <si>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</si>
  <si>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</si>
  <si>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</si>
  <si>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</si>
  <si>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</si>
  <si>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</si>
  <si>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</si>
  <si>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</si>
  <si>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</si>
  <si>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</si>
  <si>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</si>
  <si>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</si>
  <si>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</si>
  <si>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</si>
  <si>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</si>
  <si>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</si>
  <si>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</si>
  <si>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</si>
  <si>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</si>
  <si>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</si>
  <si>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</si>
  <si>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</si>
  <si>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</si>
  <si>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</si>
  <si>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</si>
  <si>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</si>
  <si>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</si>
  <si>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</si>
  <si>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</si>
  <si>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</si>
  <si>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</si>
  <si>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</si>
  <si>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</si>
  <si>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</si>
  <si>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</si>
  <si>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</si>
  <si>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</si>
  <si>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</si>
  <si>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</si>
  <si>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</si>
  <si>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</si>
  <si>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</si>
  <si>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</si>
  <si>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</si>
  <si>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</si>
  <si>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</si>
  <si>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</si>
  <si>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</si>
  <si>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</si>
  <si>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</si>
  <si>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</si>
  <si>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</si>
  <si>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</si>
  <si>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</si>
  <si>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</si>
  <si>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</si>
  <si>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</si>
  <si>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</si>
  <si>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</si>
  <si>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</si>
  <si>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</si>
  <si>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</si>
  <si>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</si>
  <si>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</si>
  <si>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</si>
  <si>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</si>
  <si>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</si>
  <si>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</si>
  <si>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</si>
  <si>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</si>
  <si>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</si>
  <si>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</si>
  <si>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</si>
  <si>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</si>
  <si>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</si>
  <si>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</si>
  <si>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</si>
  <si>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</si>
  <si>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</si>
  <si>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</si>
  <si>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</si>
  <si>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</si>
  <si>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</si>
  <si>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</si>
  <si>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</si>
  <si>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</si>
  <si>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</si>
  <si>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</si>
  <si>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</si>
  <si>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</si>
  <si>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</si>
  <si>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</si>
  <si>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</si>
  <si>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</si>
  <si>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</si>
  <si>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</si>
  <si>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</si>
  <si>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</si>
  <si>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</si>
  <si>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</si>
  <si>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</si>
  <si>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</si>
  <si>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</si>
  <si>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</si>
  <si>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</si>
  <si>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</si>
  <si>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</si>
  <si>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</si>
  <si>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</si>
  <si>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</si>
  <si>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</si>
  <si>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</si>
  <si>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</si>
  <si>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</si>
  <si>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</si>
  <si>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</si>
  <si>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</si>
  <si>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</si>
  <si>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</si>
  <si>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</si>
  <si>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</si>
  <si>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</si>
  <si>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</si>
  <si>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</si>
  <si>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</si>
  <si>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</si>
  <si>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</si>
  <si>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</si>
  <si>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</si>
  <si>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</si>
  <si>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</si>
  <si>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</si>
  <si>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</si>
  <si>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</si>
  <si>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</si>
  <si>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</si>
  <si>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</si>
  <si>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</si>
  <si>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</si>
  <si>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</si>
  <si>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</si>
  <si>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</si>
  <si>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</si>
  <si>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</si>
  <si>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</si>
  <si>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</si>
  <si>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</si>
  <si>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</si>
  <si>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</si>
  <si>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</si>
  <si>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</si>
  <si>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</si>
  <si>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</si>
  <si>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</si>
  <si>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</si>
  <si>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</si>
  <si>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</si>
  <si>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</si>
  <si>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</si>
  <si>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</si>
  <si>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</si>
  <si>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</si>
  <si>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</si>
  <si>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</si>
  <si>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</si>
  <si>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</si>
  <si>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</si>
  <si>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</si>
  <si>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</si>
  <si>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</si>
  <si>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</si>
  <si>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</si>
  <si>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</si>
  <si>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</si>
  <si>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</si>
  <si>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</si>
  <si>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</si>
  <si>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</si>
  <si>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</si>
  <si>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</si>
  <si>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</si>
  <si>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</si>
  <si>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</si>
  <si>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</si>
  <si>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</si>
  <si>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</si>
  <si>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</si>
  <si>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</si>
  <si>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</si>
  <si>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</si>
  <si>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</si>
  <si>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</si>
  <si>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</si>
  <si>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</si>
  <si>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</si>
  <si>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</si>
  <si>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</si>
  <si>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</si>
  <si>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</si>
  <si>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</si>
  <si>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</si>
  <si>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</si>
  <si>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</si>
  <si>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</si>
  <si>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</si>
  <si>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</si>
  <si>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</si>
  <si>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</si>
  <si>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</si>
  <si>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</si>
  <si>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</si>
  <si>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</si>
  <si>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</si>
  <si>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</si>
  <si>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</si>
  <si>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</si>
  <si>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</si>
  <si>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</si>
  <si>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</si>
  <si>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</si>
  <si>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</si>
  <si>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</si>
  <si>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</si>
  <si>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</si>
  <si>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</si>
  <si>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</si>
  <si>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</si>
  <si>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</si>
  <si>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</si>
  <si>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</si>
  <si>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</si>
  <si>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</si>
  <si>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</si>
  <si>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</si>
  <si>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</si>
  <si>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</si>
  <si>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</si>
  <si>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</si>
  <si>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</si>
  <si>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</si>
  <si>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</si>
  <si>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</si>
  <si>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</si>
  <si>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</si>
  <si>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</si>
  <si>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</si>
  <si>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</si>
  <si>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</si>
  <si>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</si>
  <si>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</si>
  <si>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</si>
  <si>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</si>
  <si>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</si>
  <si>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</si>
  <si>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</si>
  <si>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</si>
  <si>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</si>
  <si>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</si>
  <si>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</si>
  <si>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</si>
  <si>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</si>
  <si>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</si>
  <si>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</si>
  <si>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</si>
  <si>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</si>
  <si>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</si>
  <si>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</si>
  <si>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</si>
  <si>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</si>
  <si>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</si>
  <si>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</si>
  <si>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</si>
  <si>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</si>
  <si>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</si>
  <si>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</si>
  <si>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</si>
  <si>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</si>
  <si>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</si>
  <si>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</si>
  <si>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</si>
  <si>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</si>
  <si>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</si>
  <si>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</si>
  <si>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</si>
  <si>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</si>
  <si>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</si>
  <si>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</si>
  <si>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</si>
  <si>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</si>
  <si>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</si>
  <si>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</si>
  <si>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</si>
  <si>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</si>
  <si>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</si>
  <si>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</si>
  <si>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</si>
  <si>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</si>
  <si>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</si>
  <si>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</si>
  <si>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</si>
  <si>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</si>
  <si>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</si>
  <si>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</si>
  <si>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</si>
  <si>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</si>
  <si>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</si>
  <si>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GASTOS EN PERSONAL</t>
  </si>
  <si>
    <t>OTROS GASTOS CORRIENTES</t>
  </si>
  <si>
    <t>TRANSFERENCIAS Y DONACIONES CORRIENTES</t>
  </si>
  <si>
    <t>BIENES Y SERVICIOS PARA PRODUCCIÓN</t>
  </si>
  <si>
    <t>EMPRESA PÚBLICA DE VIVIENDA Y DESARROLLO URBANO</t>
  </si>
  <si>
    <t>OTROS EGRESOS DE PRODUCCIÓN</t>
  </si>
  <si>
    <t>MGS. 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</si>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</sst>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zoomScale="80" zoomScaleNormal="80" workbookViewId="0">
      <pane ySplit="1" topLeftCell="A2" activePane="bottomLeft" state="frozen"/>
      <selection pane="bottomLeft" activeCell="C12" sqref="C12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9" width="14.88671875" style="26" bestFit="1" customWidth="1"/>
    <col min="10" max="10" width="15.33203125" style="26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1679</v>
      </c>
      <c r="C2" s="10" t="str">
        <f>VLOOKUP(A2,Cat!$C:$D,2,FALSE)</f>
        <v>Remuneraciones Unificadas</v>
      </c>
      <c r="D2" s="19">
        <v>1685889.91</v>
      </c>
      <c r="E2" s="19">
        <v>-103797.93999999994</v>
      </c>
      <c r="F2" s="19">
        <v>1582091.97</v>
      </c>
      <c r="G2" s="19">
        <v>1119095.31</v>
      </c>
      <c r="H2" s="19">
        <v>1119095.31</v>
      </c>
      <c r="I2" s="19">
        <v>1119095.31</v>
      </c>
      <c r="J2" s="19">
        <v>1093942.3</v>
      </c>
      <c r="K2" s="20">
        <f>+F2-H2</f>
        <v>462996.65999999992</v>
      </c>
      <c r="L2" s="20">
        <f>+F2-H2</f>
        <v>462996.65999999992</v>
      </c>
      <c r="M2" s="20">
        <f>+I2-J2</f>
        <v>25153.010000000009</v>
      </c>
      <c r="N2" s="21">
        <f>+I2/F2</f>
        <v>0.70735161496331977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1679</v>
      </c>
      <c r="C3" s="10" t="str">
        <f>VLOOKUP(A3,Cat!$C:$D,2,FALSE)</f>
        <v>Decimo Tercer Sueldo</v>
      </c>
      <c r="D3" s="19">
        <v>143533.25</v>
      </c>
      <c r="E3" s="19">
        <v>1.4551915228366852E-11</v>
      </c>
      <c r="F3" s="19">
        <v>143533.25</v>
      </c>
      <c r="G3" s="19">
        <v>93471.78</v>
      </c>
      <c r="H3" s="19">
        <v>93471.78</v>
      </c>
      <c r="I3" s="19">
        <v>93471.78</v>
      </c>
      <c r="J3" s="19">
        <v>31278.78</v>
      </c>
      <c r="K3" s="20">
        <f t="shared" ref="K3:K49" si="0">+F3-H3</f>
        <v>50061.47</v>
      </c>
      <c r="L3" s="20">
        <f t="shared" ref="L3:L49" si="1">+F3-H3</f>
        <v>50061.47</v>
      </c>
      <c r="M3" s="20">
        <f t="shared" ref="M3:M49" si="2">+I3-J3</f>
        <v>62193</v>
      </c>
      <c r="N3" s="21">
        <f t="shared" ref="N3:N65" si="3">+I3/F3</f>
        <v>0.65122039666767106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1679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28348.870000000003</v>
      </c>
      <c r="H4" s="24">
        <v>28346.79</v>
      </c>
      <c r="I4" s="24">
        <v>28346.79</v>
      </c>
      <c r="J4" s="24">
        <v>22530.639999999999</v>
      </c>
      <c r="K4" s="20">
        <f t="shared" si="0"/>
        <v>18122.32</v>
      </c>
      <c r="L4" s="20">
        <f t="shared" si="1"/>
        <v>18122.32</v>
      </c>
      <c r="M4" s="20">
        <f t="shared" si="2"/>
        <v>5816.1500000000015</v>
      </c>
      <c r="N4" s="21">
        <f t="shared" si="3"/>
        <v>0.61001361980033619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1679</v>
      </c>
      <c r="C5" s="10" t="str">
        <f>VLOOKUP(A5,Cat!$C:$D,2,FALSE)</f>
        <v>Horas Extraordinarias y Suplementarias</v>
      </c>
      <c r="D5" s="24">
        <v>2171.87</v>
      </c>
      <c r="E5" s="24">
        <v>4000</v>
      </c>
      <c r="F5" s="24">
        <v>6171.87</v>
      </c>
      <c r="G5" s="24">
        <v>2508.2600000000002</v>
      </c>
      <c r="H5" s="24">
        <v>2508.2600000000002</v>
      </c>
      <c r="I5" s="24">
        <v>2508.2600000000002</v>
      </c>
      <c r="J5" s="24">
        <v>2508.2600000000002</v>
      </c>
      <c r="K5" s="20">
        <f t="shared" si="0"/>
        <v>3663.6099999999997</v>
      </c>
      <c r="L5" s="20">
        <f t="shared" si="1"/>
        <v>3663.6099999999997</v>
      </c>
      <c r="M5" s="20">
        <f t="shared" si="2"/>
        <v>0</v>
      </c>
      <c r="N5" s="21">
        <f t="shared" si="3"/>
        <v>0.40640194949018699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1679</v>
      </c>
      <c r="C6" s="10" t="str">
        <f>VLOOKUP(A6,Cat!$C:$D,2,FALSE)</f>
        <v>Subrogacion</v>
      </c>
      <c r="D6" s="24">
        <v>30365.17</v>
      </c>
      <c r="E6" s="24">
        <v>37326.089999999997</v>
      </c>
      <c r="F6" s="24">
        <v>67691.259999999995</v>
      </c>
      <c r="G6" s="24">
        <v>40836.769999999997</v>
      </c>
      <c r="H6" s="24">
        <v>40836.769999999997</v>
      </c>
      <c r="I6" s="24">
        <v>40836.769999999997</v>
      </c>
      <c r="J6" s="24">
        <v>40836.769999999997</v>
      </c>
      <c r="K6" s="20">
        <f t="shared" si="0"/>
        <v>26854.489999999998</v>
      </c>
      <c r="L6" s="20">
        <f t="shared" si="1"/>
        <v>26854.489999999998</v>
      </c>
      <c r="M6" s="20">
        <f t="shared" si="2"/>
        <v>0</v>
      </c>
      <c r="N6" s="21">
        <f t="shared" si="3"/>
        <v>0.60327980303513329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1679</v>
      </c>
      <c r="C7" s="10" t="str">
        <f>VLOOKUP(A7,Cat!$C:$D,2,FALSE)</f>
        <v>Encargos</v>
      </c>
      <c r="D7" s="24">
        <v>15533.88</v>
      </c>
      <c r="E7" s="24">
        <v>47471.850000000006</v>
      </c>
      <c r="F7" s="24">
        <v>63005.73</v>
      </c>
      <c r="G7" s="24">
        <v>41740.379999999997</v>
      </c>
      <c r="H7" s="24">
        <v>41740.379999999997</v>
      </c>
      <c r="I7" s="24">
        <v>41740.379999999997</v>
      </c>
      <c r="J7" s="24">
        <v>41740.379999999997</v>
      </c>
      <c r="K7" s="20">
        <f t="shared" si="0"/>
        <v>21265.350000000006</v>
      </c>
      <c r="L7" s="20">
        <f t="shared" si="1"/>
        <v>21265.350000000006</v>
      </c>
      <c r="M7" s="20">
        <f t="shared" si="2"/>
        <v>0</v>
      </c>
      <c r="N7" s="21">
        <f t="shared" si="3"/>
        <v>0.66248545965581218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1679</v>
      </c>
      <c r="C8" s="10" t="str">
        <f>VLOOKUP(A8,Cat!$C:$D,2,FALSE)</f>
        <v>Aporte Patronal</v>
      </c>
      <c r="D8" s="24">
        <v>168072.55</v>
      </c>
      <c r="E8" s="24">
        <v>1.4551915228366852E-11</v>
      </c>
      <c r="F8" s="24">
        <v>168072.55</v>
      </c>
      <c r="G8" s="24">
        <v>116534.57</v>
      </c>
      <c r="H8" s="24">
        <v>116534.57</v>
      </c>
      <c r="I8" s="24">
        <v>116534.57</v>
      </c>
      <c r="J8" s="24">
        <v>105935.56</v>
      </c>
      <c r="K8" s="20">
        <f t="shared" si="0"/>
        <v>51537.979999999981</v>
      </c>
      <c r="L8" s="20">
        <f t="shared" si="1"/>
        <v>51537.979999999981</v>
      </c>
      <c r="M8" s="20">
        <f t="shared" si="2"/>
        <v>10599.010000000009</v>
      </c>
      <c r="N8" s="21">
        <f t="shared" si="3"/>
        <v>0.69335873109558943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1679</v>
      </c>
      <c r="C9" s="10" t="str">
        <f>VLOOKUP(A9,Cat!$C:$D,2,FALSE)</f>
        <v>Fondo de Reserva</v>
      </c>
      <c r="D9" s="24">
        <v>82006.91</v>
      </c>
      <c r="E9" s="24">
        <v>14999.999999999993</v>
      </c>
      <c r="F9" s="24">
        <v>97006.91</v>
      </c>
      <c r="G9" s="24">
        <v>43813.95</v>
      </c>
      <c r="H9" s="24">
        <v>43813.95</v>
      </c>
      <c r="I9" s="24">
        <v>43813.95</v>
      </c>
      <c r="J9" s="24">
        <v>43813.95</v>
      </c>
      <c r="K9" s="20">
        <f t="shared" si="0"/>
        <v>53192.960000000006</v>
      </c>
      <c r="L9" s="20">
        <f t="shared" si="1"/>
        <v>53192.960000000006</v>
      </c>
      <c r="M9" s="20">
        <f t="shared" si="2"/>
        <v>0</v>
      </c>
      <c r="N9" s="21">
        <f t="shared" si="3"/>
        <v>0.45165803137116722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1679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0</v>
      </c>
      <c r="H10" s="24">
        <v>0</v>
      </c>
      <c r="I10" s="24">
        <v>0</v>
      </c>
      <c r="J10" s="24">
        <v>0</v>
      </c>
      <c r="K10" s="20">
        <f t="shared" si="0"/>
        <v>37904</v>
      </c>
      <c r="L10" s="20">
        <f t="shared" si="1"/>
        <v>37904</v>
      </c>
      <c r="M10" s="20">
        <f t="shared" si="2"/>
        <v>0</v>
      </c>
      <c r="N10" s="21">
        <f t="shared" si="3"/>
        <v>0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1679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0</v>
      </c>
      <c r="H11" s="24">
        <v>0</v>
      </c>
      <c r="I11" s="24">
        <v>0</v>
      </c>
      <c r="J11" s="24">
        <v>0</v>
      </c>
      <c r="K11" s="20">
        <f t="shared" si="0"/>
        <v>7497</v>
      </c>
      <c r="L11" s="20">
        <f t="shared" si="1"/>
        <v>7497</v>
      </c>
      <c r="M11" s="20">
        <f t="shared" si="2"/>
        <v>0</v>
      </c>
      <c r="N11" s="21">
        <f t="shared" si="3"/>
        <v>0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1679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29346.400000000001</v>
      </c>
      <c r="H12" s="24">
        <v>29346.400000000001</v>
      </c>
      <c r="I12" s="24">
        <v>28256.880000000001</v>
      </c>
      <c r="J12" s="24">
        <v>28256.880000000001</v>
      </c>
      <c r="K12" s="20">
        <f t="shared" si="0"/>
        <v>69258.59</v>
      </c>
      <c r="L12" s="20">
        <f t="shared" si="1"/>
        <v>69258.59</v>
      </c>
      <c r="M12" s="20">
        <f t="shared" si="2"/>
        <v>0</v>
      </c>
      <c r="N12" s="21">
        <f t="shared" si="3"/>
        <v>0.28656643036016738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850</v>
      </c>
      <c r="E13" s="24">
        <v>-600</v>
      </c>
      <c r="F13" s="24">
        <v>250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250</v>
      </c>
      <c r="L13" s="20">
        <f t="shared" si="1"/>
        <v>250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-100</v>
      </c>
      <c r="F14" s="24">
        <v>100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100</v>
      </c>
      <c r="L14" s="20">
        <f t="shared" si="1"/>
        <v>100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46100</v>
      </c>
      <c r="E15" s="24">
        <v>1971.6500000000015</v>
      </c>
      <c r="F15" s="24">
        <v>48071.65</v>
      </c>
      <c r="G15" s="24">
        <v>37439.03</v>
      </c>
      <c r="H15" s="24">
        <v>37439.03</v>
      </c>
      <c r="I15" s="24">
        <v>24339.81</v>
      </c>
      <c r="J15" s="24">
        <v>24339.81</v>
      </c>
      <c r="K15" s="20">
        <f t="shared" si="0"/>
        <v>10632.620000000003</v>
      </c>
      <c r="L15" s="20">
        <f t="shared" si="1"/>
        <v>10632.620000000003</v>
      </c>
      <c r="M15" s="20">
        <f t="shared" si="2"/>
        <v>0</v>
      </c>
      <c r="N15" s="21">
        <f t="shared" si="3"/>
        <v>0.50632358157042667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6124</v>
      </c>
      <c r="E16" s="24">
        <v>0</v>
      </c>
      <c r="F16" s="24">
        <v>6124</v>
      </c>
      <c r="G16" s="24">
        <v>2713.44</v>
      </c>
      <c r="H16" s="24">
        <v>2713.44</v>
      </c>
      <c r="I16" s="24">
        <v>1648.98</v>
      </c>
      <c r="J16" s="24">
        <v>1642.89</v>
      </c>
      <c r="K16" s="20">
        <f t="shared" si="0"/>
        <v>3410.56</v>
      </c>
      <c r="L16" s="20">
        <f t="shared" si="1"/>
        <v>3410.56</v>
      </c>
      <c r="M16" s="20">
        <f t="shared" si="2"/>
        <v>6.0899999999999181</v>
      </c>
      <c r="N16" s="21">
        <f t="shared" si="3"/>
        <v>0.26926518615284128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72572.45</v>
      </c>
      <c r="E17" s="24">
        <v>-67964.45</v>
      </c>
      <c r="F17" s="24">
        <v>4608</v>
      </c>
      <c r="G17" s="24">
        <v>4608</v>
      </c>
      <c r="H17" s="24">
        <v>4576.49</v>
      </c>
      <c r="I17" s="24">
        <v>4576.49</v>
      </c>
      <c r="J17" s="24">
        <v>4576.49</v>
      </c>
      <c r="K17" s="20">
        <f t="shared" si="0"/>
        <v>31.510000000000218</v>
      </c>
      <c r="L17" s="20">
        <f t="shared" si="1"/>
        <v>31.510000000000218</v>
      </c>
      <c r="M17" s="20">
        <f t="shared" si="2"/>
        <v>0</v>
      </c>
      <c r="N17" s="21">
        <f t="shared" si="3"/>
        <v>0.99316189236111108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9033.4</v>
      </c>
      <c r="E18" s="24">
        <v>3818.88</v>
      </c>
      <c r="F18" s="24">
        <v>12852.28</v>
      </c>
      <c r="G18" s="24">
        <v>4135.46</v>
      </c>
      <c r="H18" s="24">
        <v>4135.46</v>
      </c>
      <c r="I18" s="24">
        <v>4135.46</v>
      </c>
      <c r="J18" s="24">
        <v>4135.46</v>
      </c>
      <c r="K18" s="20">
        <f t="shared" si="0"/>
        <v>8716.82</v>
      </c>
      <c r="L18" s="20">
        <f t="shared" si="1"/>
        <v>8716.82</v>
      </c>
      <c r="M18" s="20">
        <f t="shared" si="2"/>
        <v>0</v>
      </c>
      <c r="N18" s="21">
        <f t="shared" si="3"/>
        <v>0.32176858891963139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46660</v>
      </c>
      <c r="E19" s="24">
        <v>-26660</v>
      </c>
      <c r="F19" s="24">
        <v>20000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20000</v>
      </c>
      <c r="L19" s="20">
        <f t="shared" si="1"/>
        <v>20000</v>
      </c>
      <c r="M19" s="20">
        <f t="shared" si="2"/>
        <v>0</v>
      </c>
      <c r="N19" s="21">
        <f t="shared" si="3"/>
        <v>0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236700</v>
      </c>
      <c r="E20" s="24">
        <v>-171200</v>
      </c>
      <c r="F20" s="24">
        <v>65500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65500</v>
      </c>
      <c r="L20" s="20">
        <f t="shared" si="1"/>
        <v>65500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3732</v>
      </c>
      <c r="E21" s="24">
        <v>0</v>
      </c>
      <c r="F21" s="24">
        <v>3732</v>
      </c>
      <c r="G21" s="24">
        <v>3732</v>
      </c>
      <c r="H21" s="24">
        <v>1643.5</v>
      </c>
      <c r="I21" s="24">
        <v>1643.5</v>
      </c>
      <c r="J21" s="24">
        <v>1643.5</v>
      </c>
      <c r="K21" s="20">
        <f t="shared" si="0"/>
        <v>2088.5</v>
      </c>
      <c r="L21" s="20">
        <f t="shared" si="1"/>
        <v>2088.5</v>
      </c>
      <c r="M21" s="20">
        <f t="shared" si="2"/>
        <v>0</v>
      </c>
      <c r="N21" s="21">
        <f t="shared" si="3"/>
        <v>0.44038049303322613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0</v>
      </c>
      <c r="H22" s="24">
        <v>0</v>
      </c>
      <c r="I22" s="24">
        <v>0</v>
      </c>
      <c r="J22" s="24">
        <v>0</v>
      </c>
      <c r="K22" s="20">
        <f t="shared" si="0"/>
        <v>55</v>
      </c>
      <c r="L22" s="20">
        <f t="shared" si="1"/>
        <v>55</v>
      </c>
      <c r="M22" s="20">
        <f t="shared" si="2"/>
        <v>0</v>
      </c>
      <c r="N22" s="21">
        <f t="shared" si="3"/>
        <v>0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530230</v>
      </c>
      <c r="B23" s="13" t="s">
        <v>964</v>
      </c>
      <c r="C23" s="10" t="str">
        <f>VLOOKUP(A23,Cat!$C:$D,2,FALSE)</f>
        <v>Digitalizacion de Informacion y Datos Publicos</v>
      </c>
      <c r="D23" s="24">
        <v>303357.49</v>
      </c>
      <c r="E23" s="24">
        <v>-290124.43</v>
      </c>
      <c r="F23" s="24">
        <v>13233.059999999998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13233.059999999998</v>
      </c>
      <c r="L23" s="20">
        <f t="shared" si="1"/>
        <v>13233.059999999998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1.2" x14ac:dyDescent="0.3">
      <c r="A24" s="13">
        <v>530246</v>
      </c>
      <c r="B24" s="13" t="s">
        <v>964</v>
      </c>
      <c r="C24" s="10" t="str">
        <f>VLOOKUP(A24,Cat!$C:$D,2,FALSE)</f>
        <v>Servicios de Identificacion- Marcacion- Autentificacion- Rastreo- Monitoreo- Seguimiento y-o Trazabilidad</v>
      </c>
      <c r="D24" s="24">
        <v>414</v>
      </c>
      <c r="E24" s="24">
        <v>0</v>
      </c>
      <c r="F24" s="24">
        <v>414</v>
      </c>
      <c r="G24" s="24">
        <v>414</v>
      </c>
      <c r="H24" s="24">
        <v>414</v>
      </c>
      <c r="I24" s="24">
        <v>414</v>
      </c>
      <c r="J24" s="24">
        <v>414</v>
      </c>
      <c r="K24" s="20">
        <f t="shared" si="0"/>
        <v>0</v>
      </c>
      <c r="L24" s="20">
        <f t="shared" si="1"/>
        <v>0</v>
      </c>
      <c r="M24" s="20">
        <f t="shared" si="2"/>
        <v>0</v>
      </c>
      <c r="N24" s="21">
        <f t="shared" si="3"/>
        <v>1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63939.55</v>
      </c>
      <c r="E25" s="24">
        <v>-25609.860000000004</v>
      </c>
      <c r="F25" s="24">
        <v>38329.689999999995</v>
      </c>
      <c r="G25" s="24">
        <v>37213.870000000003</v>
      </c>
      <c r="H25" s="24">
        <v>26277.929999999997</v>
      </c>
      <c r="I25" s="24">
        <v>15502.11</v>
      </c>
      <c r="J25" s="24">
        <v>15413.960000000001</v>
      </c>
      <c r="K25" s="20">
        <f t="shared" si="0"/>
        <v>12051.759999999998</v>
      </c>
      <c r="L25" s="20">
        <f t="shared" si="1"/>
        <v>12051.759999999998</v>
      </c>
      <c r="M25" s="20">
        <f t="shared" si="2"/>
        <v>88.149999999999636</v>
      </c>
      <c r="N25" s="21">
        <v>0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46000</v>
      </c>
      <c r="E26" s="24">
        <v>-4330</v>
      </c>
      <c r="F26" s="24">
        <v>41670</v>
      </c>
      <c r="G26" s="24">
        <v>41670</v>
      </c>
      <c r="H26" s="24">
        <v>15669</v>
      </c>
      <c r="I26" s="24">
        <v>15539</v>
      </c>
      <c r="J26" s="24">
        <v>15539</v>
      </c>
      <c r="K26" s="20">
        <f t="shared" si="0"/>
        <v>26001</v>
      </c>
      <c r="L26" s="20">
        <f t="shared" si="1"/>
        <v>26001</v>
      </c>
      <c r="M26" s="20">
        <f t="shared" si="2"/>
        <v>0</v>
      </c>
      <c r="N26" s="21">
        <f t="shared" si="3"/>
        <v>0.3729061675065995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6372</v>
      </c>
      <c r="I27" s="24">
        <v>6372</v>
      </c>
      <c r="J27" s="24">
        <v>6372</v>
      </c>
      <c r="K27" s="20">
        <f t="shared" si="0"/>
        <v>2700.4799999999996</v>
      </c>
      <c r="L27" s="20">
        <f t="shared" si="1"/>
        <v>2700.4799999999996</v>
      </c>
      <c r="M27" s="20">
        <f t="shared" si="2"/>
        <v>0</v>
      </c>
      <c r="N27" s="21">
        <f t="shared" si="3"/>
        <v>0.70234379133379188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530401</v>
      </c>
      <c r="B28" s="13" t="s">
        <v>964</v>
      </c>
      <c r="C28" s="10" t="str">
        <f>VLOOKUP(A28,Cat!$C:$D,2,FALSE)</f>
        <v>Terrenos (Mantenimiento)</v>
      </c>
      <c r="D28" s="24">
        <v>65611.899999999994</v>
      </c>
      <c r="E28" s="24">
        <v>69435.78</v>
      </c>
      <c r="F28" s="24">
        <v>135047.67999999999</v>
      </c>
      <c r="G28" s="24">
        <v>119351.83</v>
      </c>
      <c r="H28" s="24">
        <v>113170.15</v>
      </c>
      <c r="I28" s="24">
        <v>113169.89</v>
      </c>
      <c r="J28" s="24">
        <v>113169.89</v>
      </c>
      <c r="K28" s="20">
        <f t="shared" si="0"/>
        <v>21877.53</v>
      </c>
      <c r="L28" s="20">
        <f t="shared" si="1"/>
        <v>21877.53</v>
      </c>
      <c r="M28" s="20">
        <f t="shared" si="2"/>
        <v>0</v>
      </c>
      <c r="N28" s="21">
        <f t="shared" si="3"/>
        <v>0.83799951246848525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31.2" x14ac:dyDescent="0.3">
      <c r="A29" s="13">
        <v>530402</v>
      </c>
      <c r="B29" s="13" t="s">
        <v>964</v>
      </c>
      <c r="C29" s="10" t="str">
        <f>VLOOKUP(A29,Cat!$C:$D,2,FALSE)</f>
        <v>Edificios- Locales- Residencias y Cableado Estructurado (Instalacion - Mantenimiento y Reparacion)</v>
      </c>
      <c r="D29" s="24">
        <v>55515.32</v>
      </c>
      <c r="E29" s="24">
        <v>531636.51</v>
      </c>
      <c r="F29" s="24">
        <v>587151.82999999996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587151.82999999996</v>
      </c>
      <c r="L29" s="20">
        <f t="shared" si="1"/>
        <v>587151.82999999996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530403</v>
      </c>
      <c r="B30" s="13" t="s">
        <v>964</v>
      </c>
      <c r="C30" s="10" t="str">
        <f>VLOOKUP(A30,Cat!$C:$D,2,FALSE)</f>
        <v>Mobiliarios (Instalacion- Mantenimiento y Reparacion)</v>
      </c>
      <c r="D30" s="24">
        <v>5131</v>
      </c>
      <c r="E30" s="24">
        <v>-5131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530404</v>
      </c>
      <c r="B31" s="13" t="s">
        <v>964</v>
      </c>
      <c r="C31" s="10" t="str">
        <f>VLOOKUP(A31,Cat!$C:$D,2,FALSE)</f>
        <v>Maquinarias y Equipos (Instalacion- Mantenimiento y Reparacion)</v>
      </c>
      <c r="D31" s="24">
        <v>45</v>
      </c>
      <c r="E31" s="24">
        <v>-45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0</v>
      </c>
      <c r="L31" s="20">
        <f t="shared" si="1"/>
        <v>0</v>
      </c>
      <c r="M31" s="20">
        <f t="shared" si="2"/>
        <v>0</v>
      </c>
      <c r="N31" s="21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530405</v>
      </c>
      <c r="B32" s="13" t="s">
        <v>964</v>
      </c>
      <c r="C32" s="10" t="str">
        <f>VLOOKUP(A32,Cat!$C:$D,2,FALSE)</f>
        <v>Vehiculos (Servicio para Mantenimiento y Reparacion)</v>
      </c>
      <c r="D32" s="24">
        <v>46636.43</v>
      </c>
      <c r="E32" s="24">
        <v>-16263.25</v>
      </c>
      <c r="F32" s="24">
        <v>30373.18</v>
      </c>
      <c r="G32" s="24">
        <v>30353.18</v>
      </c>
      <c r="H32" s="24">
        <v>28509.15</v>
      </c>
      <c r="I32" s="24">
        <v>13188</v>
      </c>
      <c r="J32" s="24">
        <v>13023.96</v>
      </c>
      <c r="K32" s="20">
        <f t="shared" si="0"/>
        <v>1864.0299999999988</v>
      </c>
      <c r="L32" s="20">
        <f t="shared" si="1"/>
        <v>1864.0299999999988</v>
      </c>
      <c r="M32" s="20">
        <f t="shared" si="2"/>
        <v>164.04000000000087</v>
      </c>
      <c r="N32" s="21">
        <f t="shared" si="3"/>
        <v>0.43419885570098354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530417</v>
      </c>
      <c r="B33" s="13" t="s">
        <v>964</v>
      </c>
      <c r="C33" s="10" t="str">
        <f>VLOOKUP(A33,Cat!$C:$D,2,FALSE)</f>
        <v>Infraestructura</v>
      </c>
      <c r="D33" s="24">
        <v>13012.36</v>
      </c>
      <c r="E33" s="24">
        <v>-13012.36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0</v>
      </c>
      <c r="L33" s="20">
        <f t="shared" si="1"/>
        <v>0</v>
      </c>
      <c r="M33" s="20">
        <f t="shared" si="2"/>
        <v>0</v>
      </c>
      <c r="N33" s="21"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530502</v>
      </c>
      <c r="B34" s="13" t="s">
        <v>964</v>
      </c>
      <c r="C34" s="10" t="str">
        <f>VLOOKUP(A34,Cat!$C:$D,2,FALSE)</f>
        <v>Edificios- Locales y Residencias- Parqueaderos- Casilleros Judiciales y Bancarios (Arrendamiento)</v>
      </c>
      <c r="D34" s="24">
        <v>125309.57</v>
      </c>
      <c r="E34" s="24">
        <v>151851.54999999999</v>
      </c>
      <c r="F34" s="24">
        <v>277161.12</v>
      </c>
      <c r="G34" s="24">
        <v>0</v>
      </c>
      <c r="H34" s="24">
        <v>0</v>
      </c>
      <c r="I34" s="24">
        <v>0</v>
      </c>
      <c r="J34" s="24">
        <v>0</v>
      </c>
      <c r="K34" s="20">
        <f t="shared" si="0"/>
        <v>277161.12</v>
      </c>
      <c r="L34" s="20">
        <f t="shared" si="1"/>
        <v>277161.12</v>
      </c>
      <c r="M34" s="20">
        <f t="shared" si="2"/>
        <v>0</v>
      </c>
      <c r="N34" s="21">
        <f t="shared" si="3"/>
        <v>0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530602</v>
      </c>
      <c r="B35" s="13" t="s">
        <v>964</v>
      </c>
      <c r="C35" s="10" t="str">
        <f>VLOOKUP(A35,Cat!$C:$D,2,FALSE)</f>
        <v>Servicio de Auditoria</v>
      </c>
      <c r="D35" s="24">
        <v>12300</v>
      </c>
      <c r="E35" s="24">
        <v>-5032.6899999999996</v>
      </c>
      <c r="F35" s="24">
        <v>7267.31</v>
      </c>
      <c r="G35" s="24">
        <v>4900</v>
      </c>
      <c r="H35" s="24">
        <v>0</v>
      </c>
      <c r="I35" s="24">
        <v>0</v>
      </c>
      <c r="J35" s="24">
        <v>0</v>
      </c>
      <c r="K35" s="20">
        <f t="shared" si="0"/>
        <v>7267.31</v>
      </c>
      <c r="L35" s="20">
        <f t="shared" si="1"/>
        <v>7267.31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530701</v>
      </c>
      <c r="B36" s="13" t="s">
        <v>964</v>
      </c>
      <c r="C36" s="10" t="str">
        <f>VLOOKUP(A36,Cat!$C:$D,2,FALSE)</f>
        <v>Desarrollo- Actualizacion- Asistencia Tecnica y Soporte de Sistemas Informaticos</v>
      </c>
      <c r="D36" s="24">
        <v>60395</v>
      </c>
      <c r="E36" s="24">
        <v>36817.32</v>
      </c>
      <c r="F36" s="24">
        <v>97212.32</v>
      </c>
      <c r="G36" s="24">
        <v>70905.919999999998</v>
      </c>
      <c r="H36" s="24">
        <v>70905.919999999998</v>
      </c>
      <c r="I36" s="24">
        <v>8632.7999999999993</v>
      </c>
      <c r="J36" s="24">
        <v>8615.07</v>
      </c>
      <c r="K36" s="20">
        <f t="shared" si="0"/>
        <v>26306.400000000009</v>
      </c>
      <c r="L36" s="20">
        <f t="shared" si="1"/>
        <v>26306.400000000009</v>
      </c>
      <c r="M36" s="20">
        <f t="shared" si="2"/>
        <v>17.729999999999563</v>
      </c>
      <c r="N36" s="21">
        <f t="shared" si="3"/>
        <v>8.8803559055066261E-2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530702</v>
      </c>
      <c r="B37" s="13" t="s">
        <v>964</v>
      </c>
      <c r="C37" s="10" t="str">
        <f>VLOOKUP(A37,Cat!$C:$D,2,FALSE)</f>
        <v>Arrendamiento y Licencias de Uso de Paquetes Informaticos</v>
      </c>
      <c r="D37" s="24">
        <v>193699.16</v>
      </c>
      <c r="E37" s="24">
        <v>-39561.369999999981</v>
      </c>
      <c r="F37" s="24">
        <v>154137.79</v>
      </c>
      <c r="G37" s="24">
        <v>123069.87</v>
      </c>
      <c r="H37" s="24">
        <v>122925.92</v>
      </c>
      <c r="I37" s="24">
        <v>70624.44</v>
      </c>
      <c r="J37" s="24">
        <v>70440.33</v>
      </c>
      <c r="K37" s="20">
        <f t="shared" si="0"/>
        <v>31211.87000000001</v>
      </c>
      <c r="L37" s="20">
        <f t="shared" si="1"/>
        <v>31211.87000000001</v>
      </c>
      <c r="M37" s="20">
        <f t="shared" si="2"/>
        <v>184.11000000000058</v>
      </c>
      <c r="N37" s="21">
        <f t="shared" si="3"/>
        <v>0.45819029843362874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530703</v>
      </c>
      <c r="B38" s="13" t="s">
        <v>964</v>
      </c>
      <c r="C38" s="10" t="str">
        <f>VLOOKUP(A38,Cat!$C:$D,2,FALSE)</f>
        <v>Arrendamiento de Equipos Informaticos</v>
      </c>
      <c r="D38" s="24">
        <v>42505.84</v>
      </c>
      <c r="E38" s="24">
        <v>19050</v>
      </c>
      <c r="F38" s="24">
        <v>61555.839999999997</v>
      </c>
      <c r="G38" s="24">
        <v>29699.260000000002</v>
      </c>
      <c r="H38" s="24">
        <v>28512.38</v>
      </c>
      <c r="I38" s="24">
        <v>13854.49</v>
      </c>
      <c r="J38" s="24">
        <v>10012.57</v>
      </c>
      <c r="K38" s="20">
        <f t="shared" si="0"/>
        <v>33043.459999999992</v>
      </c>
      <c r="L38" s="20">
        <f t="shared" si="1"/>
        <v>33043.459999999992</v>
      </c>
      <c r="M38" s="20">
        <f t="shared" si="2"/>
        <v>3841.92</v>
      </c>
      <c r="N38" s="21">
        <f t="shared" si="3"/>
        <v>0.22507190219482021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530704</v>
      </c>
      <c r="B39" s="13" t="s">
        <v>964</v>
      </c>
      <c r="C39" s="10" t="str">
        <f>VLOOKUP(A39,Cat!$C:$D,2,FALSE)</f>
        <v>Mantenimiento y Reparacion de Equipos y Sistemas Informaticos</v>
      </c>
      <c r="D39" s="24">
        <v>23000</v>
      </c>
      <c r="E39" s="24">
        <v>-13777.6</v>
      </c>
      <c r="F39" s="24">
        <v>9222.4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9222.4</v>
      </c>
      <c r="L39" s="20">
        <f t="shared" si="1"/>
        <v>9222.4</v>
      </c>
      <c r="M39" s="20">
        <f t="shared" si="2"/>
        <v>0</v>
      </c>
      <c r="N39" s="21">
        <f t="shared" si="3"/>
        <v>0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530801</v>
      </c>
      <c r="B40" s="13" t="s">
        <v>964</v>
      </c>
      <c r="C40" s="10" t="str">
        <f>VLOOKUP(A40,Cat!$C:$D,2,FALSE)</f>
        <v>Alimentos y Bebidas</v>
      </c>
      <c r="D40" s="24">
        <v>449.46</v>
      </c>
      <c r="E40" s="24">
        <v>-349.46</v>
      </c>
      <c r="F40" s="24">
        <v>100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100</v>
      </c>
      <c r="L40" s="20">
        <f t="shared" si="1"/>
        <v>100</v>
      </c>
      <c r="M40" s="20">
        <f t="shared" si="2"/>
        <v>0</v>
      </c>
      <c r="N40" s="21"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530803</v>
      </c>
      <c r="B41" s="13" t="s">
        <v>964</v>
      </c>
      <c r="C41" s="10" t="str">
        <f>VLOOKUP(A41,Cat!$C:$D,2,FALSE)</f>
        <v>Lubricantes</v>
      </c>
      <c r="D41" s="24">
        <v>12440.039999999999</v>
      </c>
      <c r="E41" s="24">
        <v>1647.58</v>
      </c>
      <c r="F41" s="24">
        <v>14087.619999999999</v>
      </c>
      <c r="G41" s="24">
        <v>13937.619999999999</v>
      </c>
      <c r="H41" s="24">
        <v>12116.74</v>
      </c>
      <c r="I41" s="24">
        <v>8916.49</v>
      </c>
      <c r="J41" s="24">
        <v>8898.119999999999</v>
      </c>
      <c r="K41" s="20">
        <f t="shared" si="0"/>
        <v>1970.8799999999992</v>
      </c>
      <c r="L41" s="20">
        <f t="shared" si="1"/>
        <v>1970.8799999999992</v>
      </c>
      <c r="M41" s="20">
        <f t="shared" si="2"/>
        <v>18.3700000000008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530804</v>
      </c>
      <c r="B42" s="13" t="s">
        <v>964</v>
      </c>
      <c r="C42" s="10" t="str">
        <f>VLOOKUP(A42,Cat!$C:$D,2,FALSE)</f>
        <v>Materiales de Oficina</v>
      </c>
      <c r="D42" s="24">
        <v>9173.25</v>
      </c>
      <c r="E42" s="24">
        <v>-188.25</v>
      </c>
      <c r="F42" s="24">
        <v>8985</v>
      </c>
      <c r="G42" s="24">
        <v>5594.15</v>
      </c>
      <c r="H42" s="24">
        <v>2574.87</v>
      </c>
      <c r="I42" s="24">
        <v>2574.87</v>
      </c>
      <c r="J42" s="24">
        <v>2560.38</v>
      </c>
      <c r="K42" s="20">
        <f t="shared" si="0"/>
        <v>6410.13</v>
      </c>
      <c r="L42" s="20">
        <f t="shared" si="1"/>
        <v>6410.13</v>
      </c>
      <c r="M42" s="20">
        <f t="shared" si="2"/>
        <v>14.489999999999782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530805</v>
      </c>
      <c r="B43" s="13" t="s">
        <v>964</v>
      </c>
      <c r="C43" s="10" t="str">
        <f>VLOOKUP(A43,Cat!$C:$D,2,FALSE)</f>
        <v>Materiales de Aseo</v>
      </c>
      <c r="D43" s="24">
        <v>390.41</v>
      </c>
      <c r="E43" s="24">
        <v>-100</v>
      </c>
      <c r="F43" s="24">
        <v>290.41000000000003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290.41000000000003</v>
      </c>
      <c r="L43" s="20">
        <f t="shared" si="1"/>
        <v>290.41000000000003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530807</v>
      </c>
      <c r="B44" s="13" t="s">
        <v>964</v>
      </c>
      <c r="C44" s="10" t="str">
        <f>VLOOKUP(A44,Cat!$C:$D,2,FALSE)</f>
        <v>Materiales de Impresion- Fotografia- Reproduccion y Publicaciones</v>
      </c>
      <c r="D44" s="24">
        <v>3882.93</v>
      </c>
      <c r="E44" s="24">
        <v>0</v>
      </c>
      <c r="F44" s="24">
        <v>3882.93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3882.93</v>
      </c>
      <c r="L44" s="20">
        <f t="shared" si="1"/>
        <v>3882.93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530813</v>
      </c>
      <c r="B45" s="13" t="s">
        <v>964</v>
      </c>
      <c r="C45" s="10" t="str">
        <f>VLOOKUP(A45,Cat!$C:$D,2,FALSE)</f>
        <v>Repuestos y Accesorios</v>
      </c>
      <c r="D45" s="24">
        <v>3941.05</v>
      </c>
      <c r="E45" s="24">
        <v>17414.95</v>
      </c>
      <c r="F45" s="24">
        <v>21356</v>
      </c>
      <c r="G45" s="24">
        <v>15117</v>
      </c>
      <c r="H45" s="24">
        <v>15054.5</v>
      </c>
      <c r="I45" s="24">
        <v>7467.7</v>
      </c>
      <c r="J45" s="24">
        <v>7331.71</v>
      </c>
      <c r="K45" s="20">
        <f t="shared" si="0"/>
        <v>6301.5</v>
      </c>
      <c r="L45" s="20">
        <f t="shared" si="1"/>
        <v>6301.5</v>
      </c>
      <c r="M45" s="20">
        <f t="shared" si="2"/>
        <v>135.98999999999978</v>
      </c>
      <c r="N45" s="21">
        <f t="shared" si="3"/>
        <v>0.34967690578760069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33</v>
      </c>
      <c r="E46" s="24">
        <v>-33</v>
      </c>
      <c r="F46" s="24">
        <v>0</v>
      </c>
      <c r="G46" s="24">
        <v>0</v>
      </c>
      <c r="H46" s="24">
        <v>0</v>
      </c>
      <c r="I46" s="24">
        <v>0</v>
      </c>
      <c r="J46" s="24">
        <v>0</v>
      </c>
      <c r="K46" s="20">
        <f t="shared" si="0"/>
        <v>0</v>
      </c>
      <c r="L46" s="20">
        <f t="shared" si="1"/>
        <v>0</v>
      </c>
      <c r="M46" s="20">
        <f t="shared" si="2"/>
        <v>0</v>
      </c>
      <c r="N46" s="21"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-140</v>
      </c>
      <c r="F47" s="24">
        <v>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0</v>
      </c>
      <c r="L47" s="20">
        <f t="shared" si="1"/>
        <v>0</v>
      </c>
      <c r="M47" s="20">
        <f t="shared" si="2"/>
        <v>0</v>
      </c>
      <c r="N47" s="21"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1680</v>
      </c>
      <c r="C48" s="10" t="str">
        <f>VLOOKUP(A48,Cat!$C:$D,2,FALSE)</f>
        <v>Tasas Generales- Impuestos- Contribuciones- Permisos- Licencias y Patentes</v>
      </c>
      <c r="D48" s="24">
        <v>21516.37</v>
      </c>
      <c r="E48" s="24">
        <v>7792.95</v>
      </c>
      <c r="F48" s="24">
        <v>29309.32</v>
      </c>
      <c r="G48" s="24">
        <v>9808.2000000000007</v>
      </c>
      <c r="H48" s="24">
        <v>9278.8300000000017</v>
      </c>
      <c r="I48" s="24">
        <v>5778.83</v>
      </c>
      <c r="J48" s="24">
        <v>5778.83</v>
      </c>
      <c r="K48" s="20">
        <f t="shared" si="0"/>
        <v>20030.489999999998</v>
      </c>
      <c r="L48" s="20">
        <f t="shared" si="1"/>
        <v>20030.489999999998</v>
      </c>
      <c r="M48" s="20">
        <f t="shared" si="2"/>
        <v>0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1680</v>
      </c>
      <c r="C49" s="10" t="str">
        <f>VLOOKUP(A49,Cat!$C:$D,2,FALSE)</f>
        <v>Seguros</v>
      </c>
      <c r="D49" s="24">
        <v>54173.53</v>
      </c>
      <c r="E49" s="24">
        <v>-24511.08</v>
      </c>
      <c r="F49" s="24">
        <v>29662.449999999997</v>
      </c>
      <c r="G49" s="24">
        <v>29662.45</v>
      </c>
      <c r="H49" s="24">
        <v>29662.45</v>
      </c>
      <c r="I49" s="24">
        <v>29662.45</v>
      </c>
      <c r="J49" s="24">
        <v>29662.45</v>
      </c>
      <c r="K49" s="20">
        <f t="shared" si="0"/>
        <v>0</v>
      </c>
      <c r="L49" s="20">
        <f t="shared" si="1"/>
        <v>0</v>
      </c>
      <c r="M49" s="20">
        <f t="shared" si="2"/>
        <v>0</v>
      </c>
      <c r="N49" s="21">
        <f t="shared" si="3"/>
        <v>1.0000000000000002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1680</v>
      </c>
      <c r="C50" s="10" t="str">
        <f>VLOOKUP(A50,Cat!$C:$D,2,FALSE)</f>
        <v>Comisiones Bancarias</v>
      </c>
      <c r="D50" s="24">
        <v>500</v>
      </c>
      <c r="E50" s="24">
        <v>270</v>
      </c>
      <c r="F50" s="24">
        <v>770</v>
      </c>
      <c r="G50" s="24">
        <v>503.54</v>
      </c>
      <c r="H50" s="24">
        <v>166.23999999999998</v>
      </c>
      <c r="I50" s="24">
        <v>166.23999999999998</v>
      </c>
      <c r="J50" s="24">
        <v>166.23999999999998</v>
      </c>
      <c r="K50" s="20">
        <f t="shared" ref="K50:K64" si="4">+F50-H50</f>
        <v>603.76</v>
      </c>
      <c r="L50" s="20">
        <f t="shared" ref="L50:L64" si="5">+F50-H50</f>
        <v>603.76</v>
      </c>
      <c r="M50" s="20">
        <f t="shared" ref="M50:M64" si="6">+I50-J50</f>
        <v>0</v>
      </c>
      <c r="N50" s="21">
        <f t="shared" si="3"/>
        <v>0.21589610389610386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1680</v>
      </c>
      <c r="C51" s="10" t="str">
        <f>VLOOKUP(A51,Cat!$C:$D,2,FALSE)</f>
        <v>Costas Judiciales Tramites Notariales Legalizacion de Documentos y Arreglos Extrajudiciales</v>
      </c>
      <c r="D51" s="24">
        <v>5579.58</v>
      </c>
      <c r="E51" s="24">
        <v>-579.58000000000004</v>
      </c>
      <c r="F51" s="24">
        <v>5000</v>
      </c>
      <c r="G51" s="24">
        <v>1034.05</v>
      </c>
      <c r="H51" s="24">
        <v>34.049999999999997</v>
      </c>
      <c r="I51" s="24">
        <v>34.049999999999997</v>
      </c>
      <c r="J51" s="24">
        <v>34.049999999999997</v>
      </c>
      <c r="K51" s="20">
        <f t="shared" si="4"/>
        <v>4965.95</v>
      </c>
      <c r="L51" s="20">
        <f t="shared" si="5"/>
        <v>4965.95</v>
      </c>
      <c r="M51" s="20">
        <f t="shared" si="6"/>
        <v>0</v>
      </c>
      <c r="N51" s="21">
        <f t="shared" si="3"/>
        <v>6.8099999999999992E-3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570215</v>
      </c>
      <c r="B52" s="13" t="s">
        <v>1680</v>
      </c>
      <c r="C52" s="10" t="str">
        <f>VLOOKUP(A52,Cat!$C:$D,2,FALSE)</f>
        <v>Indemnizaciones por Sentencias Judiciales</v>
      </c>
      <c r="D52" s="24">
        <v>0</v>
      </c>
      <c r="E52" s="24">
        <v>381081.09</v>
      </c>
      <c r="F52" s="24">
        <v>381081.09</v>
      </c>
      <c r="G52" s="24">
        <v>381081.09</v>
      </c>
      <c r="H52" s="24">
        <v>381081.09</v>
      </c>
      <c r="I52" s="24">
        <v>381081.09</v>
      </c>
      <c r="J52" s="24">
        <v>0</v>
      </c>
      <c r="K52" s="20">
        <f t="shared" si="4"/>
        <v>0</v>
      </c>
      <c r="L52" s="20">
        <f t="shared" si="5"/>
        <v>0</v>
      </c>
      <c r="M52" s="20">
        <f t="shared" si="6"/>
        <v>381081.09</v>
      </c>
      <c r="N52" s="21">
        <f t="shared" si="3"/>
        <v>1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580101</v>
      </c>
      <c r="B53" s="13" t="s">
        <v>1681</v>
      </c>
      <c r="C53" s="10" t="str">
        <f>VLOOKUP(A53,Cat!$C:$D,2,FALSE)</f>
        <v>A Entidades del Presupuesto General del Estado</v>
      </c>
      <c r="D53" s="24">
        <v>169849.08</v>
      </c>
      <c r="E53" s="24">
        <v>-137721.35999999999</v>
      </c>
      <c r="F53" s="24">
        <v>32127.72</v>
      </c>
      <c r="G53" s="24">
        <v>11586.77</v>
      </c>
      <c r="H53" s="24">
        <v>5347.74</v>
      </c>
      <c r="I53" s="24">
        <v>4456.45</v>
      </c>
      <c r="J53" s="24">
        <v>4456.45</v>
      </c>
      <c r="K53" s="20">
        <f t="shared" si="4"/>
        <v>26779.980000000003</v>
      </c>
      <c r="L53" s="20">
        <f t="shared" si="5"/>
        <v>26779.980000000003</v>
      </c>
      <c r="M53" s="20">
        <f t="shared" si="6"/>
        <v>0</v>
      </c>
      <c r="N53" s="21">
        <f t="shared" si="3"/>
        <v>0.13871043447838813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630207</v>
      </c>
      <c r="B54" s="13" t="s">
        <v>1682</v>
      </c>
      <c r="C54" s="10" t="str">
        <f>VLOOKUP(A54,Cat!$C:$D,2,FALSE)</f>
        <v>Difusion e Informacion</v>
      </c>
      <c r="D54" s="24">
        <v>0</v>
      </c>
      <c r="E54" s="24">
        <v>16084.9</v>
      </c>
      <c r="F54" s="24">
        <v>16084.9</v>
      </c>
      <c r="G54" s="24">
        <v>0</v>
      </c>
      <c r="H54" s="24">
        <v>0</v>
      </c>
      <c r="I54" s="24">
        <v>0</v>
      </c>
      <c r="J54" s="24">
        <v>0</v>
      </c>
      <c r="K54" s="20">
        <f t="shared" si="4"/>
        <v>16084.9</v>
      </c>
      <c r="L54" s="20">
        <f t="shared" si="5"/>
        <v>16084.9</v>
      </c>
      <c r="M54" s="20">
        <f t="shared" si="6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630401</v>
      </c>
      <c r="B55" s="13" t="s">
        <v>1682</v>
      </c>
      <c r="C55" s="10" t="str">
        <f>VLOOKUP(A55,Cat!$C:$D,2,FALSE)</f>
        <v>Terrenos</v>
      </c>
      <c r="D55" s="24">
        <v>16084.9</v>
      </c>
      <c r="E55" s="24">
        <v>-16084.9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0">
        <f t="shared" si="4"/>
        <v>0</v>
      </c>
      <c r="L55" s="20">
        <f t="shared" si="5"/>
        <v>0</v>
      </c>
      <c r="M55" s="20">
        <f t="shared" si="6"/>
        <v>0</v>
      </c>
      <c r="N55" s="21"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630402</v>
      </c>
      <c r="B56" s="13" t="s">
        <v>1682</v>
      </c>
      <c r="C56" s="10" t="str">
        <f>VLOOKUP(A56,Cat!$C:$D,2,FALSE)</f>
        <v>Edificios Locales Residencias y Cableado Estructurado (Instalacion Mantenimiento y Reparacion)</v>
      </c>
      <c r="D56" s="24">
        <v>98700</v>
      </c>
      <c r="E56" s="24">
        <v>-80890</v>
      </c>
      <c r="F56" s="24">
        <v>17810</v>
      </c>
      <c r="G56" s="24">
        <v>0</v>
      </c>
      <c r="H56" s="24">
        <v>0</v>
      </c>
      <c r="I56" s="24">
        <v>0</v>
      </c>
      <c r="J56" s="24">
        <v>0</v>
      </c>
      <c r="K56" s="20">
        <f t="shared" si="4"/>
        <v>17810</v>
      </c>
      <c r="L56" s="20">
        <f t="shared" si="5"/>
        <v>17810</v>
      </c>
      <c r="M56" s="20">
        <f t="shared" si="6"/>
        <v>0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630417</v>
      </c>
      <c r="B57" s="13" t="s">
        <v>1682</v>
      </c>
      <c r="C57" s="10" t="str">
        <f>VLOOKUP(A57,Cat!$C:$D,2,FALSE)</f>
        <v>Infraestructura</v>
      </c>
      <c r="D57" s="24">
        <v>79050173.38000001</v>
      </c>
      <c r="E57" s="24">
        <v>4326775.3699999992</v>
      </c>
      <c r="F57" s="24">
        <v>83376948.75</v>
      </c>
      <c r="G57" s="24">
        <v>54079595.860000014</v>
      </c>
      <c r="H57" s="24">
        <v>50071192.840000011</v>
      </c>
      <c r="I57" s="24">
        <v>35536143.250000007</v>
      </c>
      <c r="J57" s="24">
        <v>35104352.149999991</v>
      </c>
      <c r="K57" s="20">
        <f t="shared" si="4"/>
        <v>33305755.909999989</v>
      </c>
      <c r="L57" s="20">
        <f t="shared" si="5"/>
        <v>33305755.909999989</v>
      </c>
      <c r="M57" s="20">
        <f t="shared" si="6"/>
        <v>431791.10000001639</v>
      </c>
      <c r="N57" s="21">
        <f t="shared" si="3"/>
        <v>0.42621064674065573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630601</v>
      </c>
      <c r="B58" s="13" t="s">
        <v>1682</v>
      </c>
      <c r="C58" s="10" t="str">
        <f>VLOOKUP(A58,Cat!$C:$D,2,FALSE)</f>
        <v>Consultoria  Asesoria e Investigacion Especializada</v>
      </c>
      <c r="D58" s="24">
        <v>499380</v>
      </c>
      <c r="E58" s="24">
        <v>49215.739999999991</v>
      </c>
      <c r="F58" s="24">
        <v>548595.74</v>
      </c>
      <c r="G58" s="24">
        <v>173675.7</v>
      </c>
      <c r="H58" s="24">
        <v>173675.7</v>
      </c>
      <c r="I58" s="24">
        <v>173675.7</v>
      </c>
      <c r="J58" s="24">
        <v>173675.7</v>
      </c>
      <c r="K58" s="20">
        <f t="shared" si="4"/>
        <v>374920.04</v>
      </c>
      <c r="L58" s="20">
        <f t="shared" si="5"/>
        <v>374920.04</v>
      </c>
      <c r="M58" s="20">
        <f t="shared" si="6"/>
        <v>0</v>
      </c>
      <c r="N58" s="21">
        <f t="shared" si="3"/>
        <v>0.3165822979230572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630604</v>
      </c>
      <c r="B59" s="13" t="s">
        <v>1682</v>
      </c>
      <c r="C59" s="10" t="str">
        <f>VLOOKUP(A59,Cat!$C:$D,2,FALSE)</f>
        <v>Fiscalizacion e Inspecciones Tecnicas</v>
      </c>
      <c r="D59" s="24">
        <v>3190906.9200000037</v>
      </c>
      <c r="E59" s="24">
        <v>-477593.86999999936</v>
      </c>
      <c r="F59" s="24">
        <v>2713313.0500000021</v>
      </c>
      <c r="G59" s="24">
        <v>90760.699999999983</v>
      </c>
      <c r="H59" s="24">
        <v>90760.699999999983</v>
      </c>
      <c r="I59" s="24">
        <v>63772.55000000001</v>
      </c>
      <c r="J59" s="24">
        <v>63539.610000000008</v>
      </c>
      <c r="K59" s="20">
        <f t="shared" si="4"/>
        <v>2622552.350000002</v>
      </c>
      <c r="L59" s="20">
        <f t="shared" si="5"/>
        <v>2622552.350000002</v>
      </c>
      <c r="M59" s="20">
        <f t="shared" si="6"/>
        <v>232.94000000000233</v>
      </c>
      <c r="N59" s="21">
        <f t="shared" si="3"/>
        <v>2.3503572505207227E-2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630605</v>
      </c>
      <c r="B60" s="13" t="s">
        <v>1682</v>
      </c>
      <c r="C60" s="10" t="str">
        <f>VLOOKUP(A60,Cat!$C:$D,2,FALSE)</f>
        <v>Estudio y Diseno de Proyectos</v>
      </c>
      <c r="D60" s="24">
        <v>22470</v>
      </c>
      <c r="E60" s="24">
        <v>-11495.11</v>
      </c>
      <c r="F60" s="24">
        <v>10974.89</v>
      </c>
      <c r="G60" s="24">
        <v>5155.28</v>
      </c>
      <c r="H60" s="24">
        <v>5153.91</v>
      </c>
      <c r="I60" s="24">
        <v>5153.91</v>
      </c>
      <c r="J60" s="24">
        <v>5153.91</v>
      </c>
      <c r="K60" s="20">
        <f t="shared" si="4"/>
        <v>5820.98</v>
      </c>
      <c r="L60" s="20">
        <f t="shared" si="5"/>
        <v>5820.98</v>
      </c>
      <c r="M60" s="20">
        <f t="shared" si="6"/>
        <v>0</v>
      </c>
      <c r="N60" s="21">
        <f t="shared" si="3"/>
        <v>0.46960926259853175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630606</v>
      </c>
      <c r="B61" s="13" t="s">
        <v>1682</v>
      </c>
      <c r="C61" s="10" t="str">
        <f>VLOOKUP(A61,Cat!$C:$D,2,FALSE)</f>
        <v>Honorarios por Contratos Civiles de Servicios</v>
      </c>
      <c r="D61" s="24">
        <v>1279556.0500000005</v>
      </c>
      <c r="E61" s="24">
        <v>-48787.66</v>
      </c>
      <c r="F61" s="24">
        <v>1230768.3899999997</v>
      </c>
      <c r="G61" s="24">
        <v>354907.09</v>
      </c>
      <c r="H61" s="24">
        <v>300668.72999999992</v>
      </c>
      <c r="I61" s="24">
        <v>194080.02999999997</v>
      </c>
      <c r="J61" s="24">
        <v>191484.23999999996</v>
      </c>
      <c r="K61" s="20">
        <f t="shared" si="4"/>
        <v>930099.65999999968</v>
      </c>
      <c r="L61" s="20">
        <f t="shared" si="5"/>
        <v>930099.65999999968</v>
      </c>
      <c r="M61" s="20">
        <f t="shared" si="6"/>
        <v>2595.7900000000081</v>
      </c>
      <c r="N61" s="21">
        <f t="shared" si="3"/>
        <v>0.1576901320970715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631515</v>
      </c>
      <c r="B62" s="13" t="s">
        <v>1682</v>
      </c>
      <c r="C62" s="10" t="str">
        <f>VLOOKUP(A62,Cat!$C:$D,2,FALSE)</f>
        <v>Plantas</v>
      </c>
      <c r="D62" s="24">
        <v>1000</v>
      </c>
      <c r="E62" s="24">
        <v>-1000</v>
      </c>
      <c r="F62" s="24">
        <v>0</v>
      </c>
      <c r="G62" s="24">
        <v>0</v>
      </c>
      <c r="H62" s="24">
        <v>0</v>
      </c>
      <c r="I62" s="24">
        <v>0</v>
      </c>
      <c r="J62" s="24">
        <v>0</v>
      </c>
      <c r="K62" s="20">
        <f t="shared" si="4"/>
        <v>0</v>
      </c>
      <c r="L62" s="20">
        <f t="shared" si="5"/>
        <v>0</v>
      </c>
      <c r="M62" s="20">
        <f t="shared" si="6"/>
        <v>0</v>
      </c>
      <c r="N62" s="21"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670199</v>
      </c>
      <c r="B63" s="13" t="s">
        <v>1684</v>
      </c>
      <c r="C63" s="10" t="str">
        <f>VLOOKUP(A63,Cat!$C:$D,2,FALSE)</f>
        <v>Otros Impuestos  Tasas y Contribuciones</v>
      </c>
      <c r="D63" s="24">
        <v>4572640.4800000004</v>
      </c>
      <c r="E63" s="24">
        <v>8007.8600000000006</v>
      </c>
      <c r="F63" s="24">
        <v>4580648.34</v>
      </c>
      <c r="G63" s="24">
        <v>183381.34000000003</v>
      </c>
      <c r="H63" s="24">
        <v>119422.9</v>
      </c>
      <c r="I63" s="24">
        <v>74328.34</v>
      </c>
      <c r="J63" s="24">
        <v>74328.34</v>
      </c>
      <c r="K63" s="20">
        <f t="shared" si="4"/>
        <v>4461225.4399999995</v>
      </c>
      <c r="L63" s="20">
        <f t="shared" si="5"/>
        <v>4461225.4399999995</v>
      </c>
      <c r="M63" s="20">
        <f t="shared" si="6"/>
        <v>0</v>
      </c>
      <c r="N63" s="21">
        <f t="shared" si="3"/>
        <v>1.6226598176274757E-2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840103</v>
      </c>
      <c r="B64" s="13" t="s">
        <v>1675</v>
      </c>
      <c r="C64" s="10" t="str">
        <f>VLOOKUP(A64,Cat!$C:$D,2,FALSE)</f>
        <v>Mobiliarios</v>
      </c>
      <c r="D64" s="24">
        <v>3500</v>
      </c>
      <c r="E64" s="24">
        <v>540.91999999999996</v>
      </c>
      <c r="F64" s="24">
        <v>4040.92</v>
      </c>
      <c r="G64" s="24">
        <v>2040.92</v>
      </c>
      <c r="H64" s="24">
        <v>2040.92</v>
      </c>
      <c r="I64" s="24">
        <v>2040.92</v>
      </c>
      <c r="J64" s="24">
        <v>2040.92</v>
      </c>
      <c r="K64" s="20">
        <f t="shared" si="4"/>
        <v>2000</v>
      </c>
      <c r="L64" s="20">
        <f t="shared" si="5"/>
        <v>2000</v>
      </c>
      <c r="M64" s="20">
        <f t="shared" si="6"/>
        <v>0</v>
      </c>
      <c r="N64" s="21">
        <f t="shared" si="3"/>
        <v>0.50506320342892208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840107</v>
      </c>
      <c r="B65" s="13" t="s">
        <v>1675</v>
      </c>
      <c r="C65" s="10" t="str">
        <f>VLOOKUP(A65,Cat!$C:$D,2,FALSE)</f>
        <v>Equipos Sistemas y Paquetes Informaticos</v>
      </c>
      <c r="D65" s="24">
        <v>423134.6</v>
      </c>
      <c r="E65" s="24">
        <v>143700</v>
      </c>
      <c r="F65" s="24">
        <v>566834.6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" si="7">+F65-H65</f>
        <v>566834.6</v>
      </c>
      <c r="L65" s="20">
        <f t="shared" ref="L65" si="8">+F65-H65</f>
        <v>566834.6</v>
      </c>
      <c r="M65" s="20">
        <f t="shared" ref="M65" si="9">+I65-J65</f>
        <v>0</v>
      </c>
      <c r="N65" s="21">
        <f t="shared" si="3"/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970101</v>
      </c>
      <c r="B66" s="13" t="s">
        <v>1656</v>
      </c>
      <c r="C66" s="10" t="str">
        <f>VLOOKUP(A66,Cat!$C:$D,2,FALSE)</f>
        <v>De Cuentas por Pagar</v>
      </c>
      <c r="D66" s="24">
        <v>6276764.5099999998</v>
      </c>
      <c r="E66" s="24">
        <v>-4288299.0099999988</v>
      </c>
      <c r="F66" s="24">
        <v>1988465.5000000002</v>
      </c>
      <c r="G66" s="24">
        <v>82128.490000000005</v>
      </c>
      <c r="H66" s="24">
        <v>82128.490000000005</v>
      </c>
      <c r="I66" s="24">
        <v>82128.490000000005</v>
      </c>
      <c r="J66" s="24">
        <v>82128.490000000005</v>
      </c>
      <c r="K66" s="20">
        <f t="shared" ref="K66" si="10">+F66-H66</f>
        <v>1906337.0100000002</v>
      </c>
      <c r="L66" s="20">
        <f t="shared" ref="L66" si="11">+F66-H66</f>
        <v>1906337.0100000002</v>
      </c>
      <c r="M66" s="20">
        <f t="shared" ref="M66" si="12">+I66-J66</f>
        <v>0</v>
      </c>
      <c r="N66" s="21">
        <f t="shared" ref="N66" si="13">+I66/F66</f>
        <v>4.1302446534777694E-2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13">
        <v>980201</v>
      </c>
      <c r="B67" s="13" t="s">
        <v>1676</v>
      </c>
      <c r="C67" s="10" t="str">
        <f>VLOOKUP(A67,Cat!$C:$D,2,FALSE)</f>
        <v>OBLIGACIONES POR CONVENIOS DE COOPERACION INTERINSTITUCIONAL</v>
      </c>
      <c r="D67" s="24">
        <v>335028.03999999998</v>
      </c>
      <c r="E67" s="24">
        <v>72.239999999999995</v>
      </c>
      <c r="F67" s="24">
        <v>335100.27999999997</v>
      </c>
      <c r="G67" s="24">
        <v>335100.27999999997</v>
      </c>
      <c r="H67" s="24">
        <v>335100.27999999997</v>
      </c>
      <c r="I67" s="24">
        <v>72.239999999999995</v>
      </c>
      <c r="J67" s="24">
        <v>72.239999999999995</v>
      </c>
      <c r="K67" s="20">
        <f t="shared" ref="K67" si="14">+F67-H67</f>
        <v>0</v>
      </c>
      <c r="L67" s="20">
        <f t="shared" ref="L67" si="15">+F67-H67</f>
        <v>0</v>
      </c>
      <c r="M67" s="20">
        <f t="shared" ref="M67" si="16">+I67-J67</f>
        <v>0</v>
      </c>
      <c r="N67" s="21">
        <f t="shared" ref="N67" si="17">+I67/F67</f>
        <v>2.1557725944006971E-4</v>
      </c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F5" sqref="F5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45930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A20" sqref="A20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2025-10-07T16:58:01Z</dcterms:modified>
</cp:coreProperties>
</file>